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<sst xmlns="http://schemas.openxmlformats.org/spreadsheetml/2006/main" count="126" uniqueCount="74">
  <si>
    <t>Amari                     Digestivi</t>
  </si>
  <si>
    <t>Imp.</t>
  </si>
  <si>
    <t>cl bott</t>
  </si>
  <si>
    <t>n° bic</t>
  </si>
  <si>
    <t>coeff. X</t>
  </si>
  <si>
    <t>Alpestre</t>
  </si>
  <si>
    <t xml:space="preserve">Petrus </t>
  </si>
  <si>
    <t xml:space="preserve">Frenet Branca  </t>
  </si>
  <si>
    <t xml:space="preserve">Jagermaister </t>
  </si>
  <si>
    <t xml:space="preserve">Unicum </t>
  </si>
  <si>
    <t xml:space="preserve">China Martini </t>
  </si>
  <si>
    <t xml:space="preserve">Branca Menta </t>
  </si>
  <si>
    <t>Braulio</t>
  </si>
  <si>
    <t>Lucano</t>
  </si>
  <si>
    <t xml:space="preserve">Radis </t>
  </si>
  <si>
    <t>S.Maria al Monte</t>
  </si>
  <si>
    <t>Diesus</t>
  </si>
  <si>
    <t xml:space="preserve">Ramazzotti </t>
  </si>
  <si>
    <t xml:space="preserve">Averna  </t>
  </si>
  <si>
    <t xml:space="preserve">S. Simone </t>
  </si>
  <si>
    <t>Totale                                ( B+C )</t>
  </si>
  <si>
    <t>costo imp. cl 1                                                                                                                                                                                                               ( B/K )</t>
  </si>
  <si>
    <t>Totale      ( D+G )</t>
  </si>
  <si>
    <t>costo bic - iva - sfrido    ( B/L )</t>
  </si>
  <si>
    <t xml:space="preserve">costo bic + iva + sfrido                                   ( I/L ) </t>
  </si>
  <si>
    <t>costo
cl 1  imponibile +sfrido                                    ( E+H )</t>
  </si>
  <si>
    <t>sfrido su cl 1                                         ( G/K )</t>
  </si>
  <si>
    <t>Alla vendita incluso iva 10%</t>
  </si>
  <si>
    <t xml:space="preserve">costo cl 1 + iva + sfrido                                         ( I/K ) </t>
  </si>
  <si>
    <t xml:space="preserve">Montengro </t>
  </si>
  <si>
    <t>T O T A L I</t>
  </si>
  <si>
    <t xml:space="preserve">Oban 14 anni </t>
  </si>
  <si>
    <t xml:space="preserve"> Whisky</t>
  </si>
  <si>
    <t xml:space="preserve">Talisker 10 anni </t>
  </si>
  <si>
    <t xml:space="preserve">Lagavulin 16 anni </t>
  </si>
  <si>
    <t>Jack Daniel's</t>
  </si>
  <si>
    <t>Iva 21%                                                                                                                                                                                            ( B*21% )</t>
  </si>
  <si>
    <t>10% + su imp. per sfrido                                                                                                               ( B*10% )</t>
  </si>
  <si>
    <t xml:space="preserve">costo   imp.                                 cl 1 + iva                                                              E+(E*21%) </t>
  </si>
  <si>
    <t>Jameson Whiskey</t>
  </si>
  <si>
    <t>Jonnhy Walker Red</t>
  </si>
  <si>
    <t>Bushmills whisky Irish</t>
  </si>
  <si>
    <t>Canadian whisky</t>
  </si>
  <si>
    <t xml:space="preserve">Ballantine's                                                             </t>
  </si>
  <si>
    <t xml:space="preserve">Glen Grant                                          </t>
  </si>
  <si>
    <t>Totale                                        ( D+G )</t>
  </si>
  <si>
    <t xml:space="preserve">costo bic + sfrido - iva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</si>
  <si>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costo imp.                                 cl 1+ iva                                                             E+(E*21%) </t>
  </si>
  <si>
    <t>costo bic - iva - sfrido (B/L)</t>
  </si>
  <si>
    <t>costo
cl 1  imp. +sfrido                                    ( E+H )</t>
  </si>
  <si>
    <t>Rum</t>
  </si>
  <si>
    <t>costo bic + sfrido -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(B+G) /L</t>
  </si>
  <si>
    <t>Zacapa 23                 13.07</t>
  </si>
  <si>
    <t>Havana club 7anni 27.07</t>
  </si>
  <si>
    <t>Cachaca Nega Fulo</t>
  </si>
  <si>
    <t>Dillon</t>
  </si>
  <si>
    <t>Ocumare 29.06</t>
  </si>
  <si>
    <t>Pampero Es. Gold</t>
  </si>
  <si>
    <t>Bacardi Carta Blanc</t>
  </si>
  <si>
    <t>Cognac                                                          Brandy                                                                        Armagnac                    Calvados</t>
  </si>
  <si>
    <t>Cognac Frapin vsop</t>
  </si>
  <si>
    <t xml:space="preserve">Cardinal Mendoza </t>
  </si>
  <si>
    <t>Bas Armagnac Dartigalongue 1990</t>
  </si>
  <si>
    <t>Calvados Chateau du B.</t>
  </si>
  <si>
    <t>Gran Duca d' Alba</t>
  </si>
  <si>
    <t xml:space="preserve">Bas Armagnac hors d'age 8     </t>
  </si>
  <si>
    <t>Courvoiseir</t>
  </si>
  <si>
    <t>Grand Marnier</t>
  </si>
  <si>
    <t>Martell*</t>
  </si>
  <si>
    <t>Calvados Morin *</t>
  </si>
  <si>
    <t>Brandy Stock O.</t>
  </si>
  <si>
    <t>Brandy Bocchino</t>
  </si>
  <si>
    <t>Arr. +/-</t>
  </si>
  <si>
    <t>Vecchia Romagna E.N.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</si>
</sst>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2">
    <font>
      <sz val="10"/>
      <name val="Arial"/>
      <family val="0"/>
    </font>
    <font>
      <b/>
      <i/>
      <sz val="12"/>
      <color indexed="12"/>
      <name val="Century Gothic"/>
      <family val="2"/>
    </font>
    <font>
      <b/>
      <i/>
      <sz val="10"/>
      <color indexed="10"/>
      <name val="Century Gothic"/>
      <family val="2"/>
    </font>
    <font>
      <b/>
      <i/>
      <sz val="8"/>
      <name val="Century Gothic"/>
      <family val="2"/>
    </font>
    <font>
      <b/>
      <i/>
      <sz val="10"/>
      <name val="Century Gothic"/>
      <family val="2"/>
    </font>
    <font>
      <b/>
      <i/>
      <sz val="8"/>
      <color indexed="12"/>
      <name val="Century Gothic"/>
      <family val="2"/>
    </font>
    <font>
      <b/>
      <i/>
      <sz val="12"/>
      <name val="Century Gothic"/>
      <family val="2"/>
    </font>
    <font>
      <b/>
      <i/>
      <sz val="12"/>
      <color indexed="10"/>
      <name val="Century Gothic"/>
      <family val="2"/>
    </font>
    <font>
      <sz val="8"/>
      <name val="Arial"/>
      <family val="0"/>
    </font>
    <font>
      <b/>
      <i/>
      <sz val="8"/>
      <color indexed="10"/>
      <name val="Century Gothic"/>
      <family val="2"/>
    </font>
    <font>
      <b/>
      <i/>
      <sz val="9"/>
      <name val="Century Gothic"/>
      <family val="2"/>
    </font>
    <font>
      <b/>
      <i/>
      <sz val="12"/>
      <color indexed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justify" vertical="justify" wrapText="1"/>
    </xf>
    <xf numFmtId="164" fontId="3" fillId="0" borderId="1" xfId="0" applyNumberFormat="1" applyFont="1" applyFill="1" applyBorder="1" applyAlignment="1">
      <alignment vertical="justify" wrapText="1"/>
    </xf>
    <xf numFmtId="1" fontId="3" fillId="0" borderId="1" xfId="0" applyNumberFormat="1" applyFont="1" applyFill="1" applyBorder="1" applyAlignment="1">
      <alignment vertical="justify" wrapText="1"/>
    </xf>
    <xf numFmtId="164" fontId="4" fillId="2" borderId="1" xfId="0" applyNumberFormat="1" applyFont="1" applyFill="1" applyBorder="1" applyAlignment="1">
      <alignment horizontal="justify" vertical="justify" wrapText="1"/>
    </xf>
    <xf numFmtId="164" fontId="2" fillId="2" borderId="1" xfId="0" applyNumberFormat="1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164" fontId="5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/>
    </xf>
    <xf numFmtId="0" fontId="2" fillId="3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vertical="justify" wrapText="1"/>
    </xf>
    <xf numFmtId="2" fontId="2" fillId="3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justify" wrapText="1"/>
    </xf>
    <xf numFmtId="164" fontId="2" fillId="2" borderId="1" xfId="0" applyNumberFormat="1" applyFont="1" applyFill="1" applyBorder="1" applyAlignment="1">
      <alignment vertical="justify"/>
    </xf>
    <xf numFmtId="0" fontId="3" fillId="2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justify"/>
    </xf>
    <xf numFmtId="2" fontId="2" fillId="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 topLeftCell="A12">
      <selection activeCell="A52" sqref="A52:IV52"/>
    </sheetView>
  </sheetViews>
  <sheetFormatPr defaultColWidth="9.140625" defaultRowHeight="12.75"/>
  <cols>
    <col min="1" max="1" width="13.7109375" style="0" customWidth="1"/>
    <col min="2" max="5" width="7.7109375" style="0" customWidth="1"/>
    <col min="6" max="6" width="8.7109375" style="0" customWidth="1"/>
    <col min="7" max="7" width="7.7109375" style="0" customWidth="1"/>
    <col min="8" max="8" width="6.7109375" style="0" customWidth="1"/>
    <col min="9" max="9" width="7.7109375" style="0" customWidth="1"/>
    <col min="10" max="10" width="6.421875" style="0" customWidth="1"/>
    <col min="11" max="12" width="5.7109375" style="0" customWidth="1"/>
    <col min="13" max="17" width="7.7109375" style="0" customWidth="1"/>
    <col min="18" max="18" width="7.421875" style="0" customWidth="1"/>
    <col min="19" max="19" width="6.7109375" style="0" customWidth="1"/>
  </cols>
  <sheetData>
    <row r="1" spans="1:19" ht="69" customHeight="1">
      <c r="A1" s="1" t="s">
        <v>0</v>
      </c>
      <c r="B1" s="2" t="s">
        <v>1</v>
      </c>
      <c r="C1" s="4" t="s">
        <v>36</v>
      </c>
      <c r="D1" s="4" t="s">
        <v>20</v>
      </c>
      <c r="E1" s="4" t="s">
        <v>21</v>
      </c>
      <c r="F1" s="4" t="s">
        <v>47</v>
      </c>
      <c r="G1" s="4" t="s">
        <v>37</v>
      </c>
      <c r="H1" s="4" t="s">
        <v>26</v>
      </c>
      <c r="I1" s="4" t="s">
        <v>45</v>
      </c>
      <c r="J1" s="4" t="s">
        <v>49</v>
      </c>
      <c r="K1" s="5" t="s">
        <v>2</v>
      </c>
      <c r="L1" s="5" t="s">
        <v>3</v>
      </c>
      <c r="M1" s="4" t="s">
        <v>48</v>
      </c>
      <c r="N1" s="4" t="s">
        <v>24</v>
      </c>
      <c r="O1" s="4" t="s">
        <v>28</v>
      </c>
      <c r="P1" s="37" t="s">
        <v>46</v>
      </c>
      <c r="Q1" s="38" t="s">
        <v>4</v>
      </c>
      <c r="R1" s="39" t="s">
        <v>72</v>
      </c>
      <c r="S1" s="39" t="s">
        <v>27</v>
      </c>
    </row>
    <row r="2" spans="1:19" ht="30" customHeight="1">
      <c r="A2" s="9" t="s">
        <v>5</v>
      </c>
      <c r="B2" s="10">
        <v>15.42</v>
      </c>
      <c r="C2" s="11">
        <v>3.2382</v>
      </c>
      <c r="D2" s="11">
        <v>37.3164</v>
      </c>
      <c r="E2" s="11">
        <v>0.22028571428571428</v>
      </c>
      <c r="F2" s="11">
        <v>0.2665457142857143</v>
      </c>
      <c r="G2" s="11">
        <v>1.542</v>
      </c>
      <c r="H2" s="11">
        <v>0.02202857142857143</v>
      </c>
      <c r="I2" s="11">
        <v>20.200200000000002</v>
      </c>
      <c r="J2" s="11">
        <v>0.2423142857142857</v>
      </c>
      <c r="K2" s="12">
        <v>70</v>
      </c>
      <c r="L2" s="12">
        <v>17</v>
      </c>
      <c r="M2" s="11">
        <v>0.9070588235294118</v>
      </c>
      <c r="N2" s="11">
        <v>1.1882470588235297</v>
      </c>
      <c r="O2" s="11">
        <v>0.2885742857142857</v>
      </c>
      <c r="P2" s="13">
        <v>0.9977647058823529</v>
      </c>
      <c r="Q2" s="14">
        <v>3</v>
      </c>
      <c r="R2" s="13">
        <v>0.006</v>
      </c>
      <c r="S2" s="15">
        <v>3</v>
      </c>
    </row>
    <row r="3" spans="1:19" ht="30" customHeight="1">
      <c r="A3" s="9" t="s">
        <v>6</v>
      </c>
      <c r="B3" s="10">
        <v>13.4</v>
      </c>
      <c r="C3" s="11">
        <v>2.814</v>
      </c>
      <c r="D3" s="11">
        <v>16.214</v>
      </c>
      <c r="E3" s="11">
        <v>0.19142857142857142</v>
      </c>
      <c r="F3" s="11">
        <v>0.2316285714285714</v>
      </c>
      <c r="G3" s="11">
        <v>1.34</v>
      </c>
      <c r="H3" s="11">
        <v>0.019142857142857145</v>
      </c>
      <c r="I3" s="11">
        <v>17.554</v>
      </c>
      <c r="J3" s="11">
        <v>0.21057142857142858</v>
      </c>
      <c r="K3" s="12">
        <v>70</v>
      </c>
      <c r="L3" s="12">
        <v>17</v>
      </c>
      <c r="M3" s="11">
        <v>0.788235294117647</v>
      </c>
      <c r="N3" s="11">
        <v>1.0325882352941176</v>
      </c>
      <c r="O3" s="11">
        <v>0.25077142857142853</v>
      </c>
      <c r="P3" s="13">
        <v>0.8670588235294118</v>
      </c>
      <c r="Q3" s="14">
        <v>3.46</v>
      </c>
      <c r="R3" s="15"/>
      <c r="S3" s="15">
        <v>3</v>
      </c>
    </row>
    <row r="4" spans="1:19" ht="30" customHeight="1">
      <c r="A4" s="9" t="s">
        <v>29</v>
      </c>
      <c r="B4" s="10">
        <v>27.71</v>
      </c>
      <c r="C4" s="11">
        <v>5.8191</v>
      </c>
      <c r="D4" s="11">
        <v>33.5291</v>
      </c>
      <c r="E4" s="11">
        <v>0.18473333333333333</v>
      </c>
      <c r="F4" s="11">
        <v>0.22352733333333333</v>
      </c>
      <c r="G4" s="11">
        <v>2.7710000000000004</v>
      </c>
      <c r="H4" s="11">
        <v>0.018473333333333335</v>
      </c>
      <c r="I4" s="11">
        <v>36.3001</v>
      </c>
      <c r="J4" s="11">
        <v>0.20320666666666667</v>
      </c>
      <c r="K4" s="12">
        <v>150</v>
      </c>
      <c r="L4" s="12">
        <v>37</v>
      </c>
      <c r="M4" s="11">
        <v>0.7489189189189189</v>
      </c>
      <c r="N4" s="11">
        <v>0.9810837837837838</v>
      </c>
      <c r="O4" s="11">
        <v>0.24200066666666667</v>
      </c>
      <c r="P4" s="13">
        <v>0.8238108108108109</v>
      </c>
      <c r="Q4" s="14">
        <v>3.64</v>
      </c>
      <c r="R4" s="15"/>
      <c r="S4" s="15">
        <v>3</v>
      </c>
    </row>
    <row r="5" spans="1:19" ht="30" customHeight="1">
      <c r="A5" s="9" t="s">
        <v>18</v>
      </c>
      <c r="B5" s="10">
        <v>25.95</v>
      </c>
      <c r="C5" s="11">
        <v>5.4495</v>
      </c>
      <c r="D5" s="11">
        <v>31.3995</v>
      </c>
      <c r="E5" s="11">
        <v>0.173</v>
      </c>
      <c r="F5" s="11">
        <v>0.20933</v>
      </c>
      <c r="G5" s="11">
        <v>2.595</v>
      </c>
      <c r="H5" s="11">
        <v>0.017300000000000003</v>
      </c>
      <c r="I5" s="11">
        <v>33.9945</v>
      </c>
      <c r="J5" s="11">
        <v>0.1903</v>
      </c>
      <c r="K5" s="12">
        <v>150</v>
      </c>
      <c r="L5" s="12">
        <v>37</v>
      </c>
      <c r="M5" s="11">
        <v>0.7013513513513513</v>
      </c>
      <c r="N5" s="11">
        <v>0.9187702702702704</v>
      </c>
      <c r="O5" s="11">
        <v>0.22663000000000003</v>
      </c>
      <c r="P5" s="13">
        <v>0.7714864864864864</v>
      </c>
      <c r="Q5" s="14">
        <v>3.89</v>
      </c>
      <c r="R5" s="15"/>
      <c r="S5" s="15">
        <v>3</v>
      </c>
    </row>
    <row r="6" spans="1:19" ht="30" customHeight="1">
      <c r="A6" s="9" t="s">
        <v>7</v>
      </c>
      <c r="B6" s="10">
        <v>16.73</v>
      </c>
      <c r="C6" s="11">
        <v>3.5133</v>
      </c>
      <c r="D6" s="11">
        <v>20.2433</v>
      </c>
      <c r="E6" s="11">
        <v>0.1673</v>
      </c>
      <c r="F6" s="11">
        <v>0.202433</v>
      </c>
      <c r="G6" s="11">
        <v>1.673</v>
      </c>
      <c r="H6" s="11">
        <v>0.016730000000000002</v>
      </c>
      <c r="I6" s="11">
        <v>21.9163</v>
      </c>
      <c r="J6" s="11">
        <v>0.18403</v>
      </c>
      <c r="K6" s="12">
        <v>100</v>
      </c>
      <c r="L6" s="12">
        <v>25</v>
      </c>
      <c r="M6" s="11">
        <v>0.6692</v>
      </c>
      <c r="N6" s="11">
        <v>0.876652</v>
      </c>
      <c r="O6" s="11">
        <v>0.219163</v>
      </c>
      <c r="P6" s="13">
        <v>0.73612</v>
      </c>
      <c r="Q6" s="14">
        <v>4.07</v>
      </c>
      <c r="R6" s="15"/>
      <c r="S6" s="15">
        <v>3</v>
      </c>
    </row>
    <row r="7" spans="1:19" ht="30" customHeight="1">
      <c r="A7" s="9" t="s">
        <v>8</v>
      </c>
      <c r="B7" s="10">
        <v>23.56</v>
      </c>
      <c r="C7" s="11">
        <v>4.9475999999999996</v>
      </c>
      <c r="D7" s="11">
        <v>28.507599999999996</v>
      </c>
      <c r="E7" s="11">
        <v>0.15706666666666666</v>
      </c>
      <c r="F7" s="11">
        <v>0.19005066666666665</v>
      </c>
      <c r="G7" s="11">
        <v>2.356</v>
      </c>
      <c r="H7" s="11">
        <v>0.015706666666666667</v>
      </c>
      <c r="I7" s="11">
        <v>30.863599999999998</v>
      </c>
      <c r="J7" s="11">
        <v>0.17277333333333333</v>
      </c>
      <c r="K7" s="12">
        <v>150</v>
      </c>
      <c r="L7" s="12">
        <v>37</v>
      </c>
      <c r="M7" s="11">
        <v>0.6367567567567567</v>
      </c>
      <c r="N7" s="11">
        <v>0.8341513513513513</v>
      </c>
      <c r="O7" s="11">
        <v>0.20575733333333332</v>
      </c>
      <c r="P7" s="13">
        <v>0.7004324324324324</v>
      </c>
      <c r="Q7" s="14">
        <v>4.28</v>
      </c>
      <c r="R7" s="13">
        <v>0.004</v>
      </c>
      <c r="S7" s="15">
        <v>3</v>
      </c>
    </row>
    <row r="8" spans="1:19" ht="30" customHeight="1">
      <c r="A8" s="9" t="s">
        <v>9</v>
      </c>
      <c r="B8" s="10">
        <v>15.17</v>
      </c>
      <c r="C8" s="11">
        <v>3.1856999999999998</v>
      </c>
      <c r="D8" s="11">
        <v>18.3557</v>
      </c>
      <c r="E8" s="11">
        <v>0.1517</v>
      </c>
      <c r="F8" s="11">
        <v>0.183557</v>
      </c>
      <c r="G8" s="11">
        <v>1.5170000000000001</v>
      </c>
      <c r="H8" s="11">
        <v>0.015170000000000001</v>
      </c>
      <c r="I8" s="11">
        <v>19.8727</v>
      </c>
      <c r="J8" s="11">
        <v>0.16687</v>
      </c>
      <c r="K8" s="12">
        <v>100</v>
      </c>
      <c r="L8" s="12">
        <v>25</v>
      </c>
      <c r="M8" s="11">
        <v>0.6068</v>
      </c>
      <c r="N8" s="11">
        <v>0.794908</v>
      </c>
      <c r="O8" s="11">
        <v>0.198727</v>
      </c>
      <c r="P8" s="13">
        <v>0.6674800000000001</v>
      </c>
      <c r="Q8" s="14">
        <v>4.49</v>
      </c>
      <c r="R8" s="13">
        <v>0.006</v>
      </c>
      <c r="S8" s="15">
        <v>3</v>
      </c>
    </row>
    <row r="9" spans="1:19" ht="30" customHeight="1">
      <c r="A9" s="9" t="s">
        <v>19</v>
      </c>
      <c r="B9" s="10">
        <v>10.18</v>
      </c>
      <c r="C9" s="11">
        <v>2.1378</v>
      </c>
      <c r="D9" s="11">
        <v>12.3178</v>
      </c>
      <c r="E9" s="11">
        <v>0.14542857142857143</v>
      </c>
      <c r="F9" s="11">
        <v>0.17596857142857145</v>
      </c>
      <c r="G9" s="11">
        <v>1.018</v>
      </c>
      <c r="H9" s="11">
        <v>0.014542857142857144</v>
      </c>
      <c r="I9" s="11">
        <v>13.3358</v>
      </c>
      <c r="J9" s="11">
        <v>0.15997142857142857</v>
      </c>
      <c r="K9" s="12">
        <v>70</v>
      </c>
      <c r="L9" s="12">
        <v>17</v>
      </c>
      <c r="M9" s="11">
        <v>0.5988235294117646</v>
      </c>
      <c r="N9" s="11">
        <v>0.7844588235294118</v>
      </c>
      <c r="O9" s="11">
        <v>0.19051142857142858</v>
      </c>
      <c r="P9" s="13">
        <v>0.6587058823529413</v>
      </c>
      <c r="Q9" s="14">
        <v>4.55</v>
      </c>
      <c r="R9" s="13">
        <v>0.004</v>
      </c>
      <c r="S9" s="15">
        <v>3</v>
      </c>
    </row>
    <row r="10" spans="1:19" ht="30" customHeight="1">
      <c r="A10" s="9" t="s">
        <v>10</v>
      </c>
      <c r="B10" s="10">
        <v>14.94</v>
      </c>
      <c r="C10" s="11">
        <v>3.1374</v>
      </c>
      <c r="D10" s="11">
        <v>18.0774</v>
      </c>
      <c r="E10" s="11">
        <v>0.1494</v>
      </c>
      <c r="F10" s="11">
        <v>0.180774</v>
      </c>
      <c r="G10" s="11">
        <v>1.494</v>
      </c>
      <c r="H10" s="11">
        <v>0.01494</v>
      </c>
      <c r="I10" s="11">
        <v>19.5714</v>
      </c>
      <c r="J10" s="11">
        <v>0.16434</v>
      </c>
      <c r="K10" s="12">
        <v>100</v>
      </c>
      <c r="L10" s="12">
        <v>25</v>
      </c>
      <c r="M10" s="11">
        <v>0.5976</v>
      </c>
      <c r="N10" s="11">
        <v>0.782856</v>
      </c>
      <c r="O10" s="11">
        <v>0.195714</v>
      </c>
      <c r="P10" s="13">
        <v>0.65736</v>
      </c>
      <c r="Q10" s="14">
        <v>4.56</v>
      </c>
      <c r="R10" s="13">
        <v>0.004</v>
      </c>
      <c r="S10" s="15">
        <v>3</v>
      </c>
    </row>
    <row r="11" spans="1:19" ht="29.25" customHeight="1">
      <c r="A11" s="9" t="s">
        <v>11</v>
      </c>
      <c r="B11" s="10">
        <v>14.92</v>
      </c>
      <c r="C11" s="11">
        <v>3.1332</v>
      </c>
      <c r="D11" s="11">
        <v>18.0532</v>
      </c>
      <c r="E11" s="11">
        <v>0.1492</v>
      </c>
      <c r="F11" s="11">
        <v>0.180532</v>
      </c>
      <c r="G11" s="11">
        <v>1.492</v>
      </c>
      <c r="H11" s="11">
        <v>0.01492</v>
      </c>
      <c r="I11" s="11">
        <v>19.5452</v>
      </c>
      <c r="J11" s="11">
        <v>0.16412</v>
      </c>
      <c r="K11" s="12">
        <v>100</v>
      </c>
      <c r="L11" s="12">
        <v>25</v>
      </c>
      <c r="M11" s="11">
        <v>0.5968</v>
      </c>
      <c r="N11" s="11">
        <v>0.7818080000000001</v>
      </c>
      <c r="O11" s="11">
        <v>0.19545200000000001</v>
      </c>
      <c r="P11" s="13">
        <v>0.65648</v>
      </c>
      <c r="Q11" s="14">
        <v>4.57</v>
      </c>
      <c r="R11" s="13">
        <v>0.002</v>
      </c>
      <c r="S11" s="15">
        <v>3</v>
      </c>
    </row>
    <row r="12" spans="1:19" ht="30" customHeight="1">
      <c r="A12" s="9" t="s">
        <v>12</v>
      </c>
      <c r="B12" s="10">
        <v>9.905</v>
      </c>
      <c r="C12" s="11">
        <v>2.08005</v>
      </c>
      <c r="D12" s="11">
        <v>11.98505</v>
      </c>
      <c r="E12" s="11">
        <v>0.1415</v>
      </c>
      <c r="F12" s="11">
        <v>0.17121499999999998</v>
      </c>
      <c r="G12" s="11">
        <v>0.9904999999999999</v>
      </c>
      <c r="H12" s="11">
        <v>0.01415</v>
      </c>
      <c r="I12" s="11">
        <v>12.975549999999998</v>
      </c>
      <c r="J12" s="11">
        <v>0.15564999999999998</v>
      </c>
      <c r="K12" s="12">
        <v>70</v>
      </c>
      <c r="L12" s="12">
        <v>17</v>
      </c>
      <c r="M12" s="11">
        <v>0.5826470588235294</v>
      </c>
      <c r="N12" s="11">
        <v>0.7632676470588234</v>
      </c>
      <c r="O12" s="11">
        <v>0.18536499999999997</v>
      </c>
      <c r="P12" s="13">
        <v>0.6409117647058823</v>
      </c>
      <c r="Q12" s="14">
        <v>4.68</v>
      </c>
      <c r="R12" s="15"/>
      <c r="S12" s="15">
        <v>3</v>
      </c>
    </row>
    <row r="13" spans="1:19" ht="30" customHeight="1">
      <c r="A13" s="9" t="s">
        <v>13</v>
      </c>
      <c r="B13" s="10">
        <v>9.53</v>
      </c>
      <c r="C13" s="11">
        <v>2.0012999999999996</v>
      </c>
      <c r="D13" s="11">
        <v>11.531299999999998</v>
      </c>
      <c r="E13" s="11">
        <v>0.13614285714285712</v>
      </c>
      <c r="F13" s="11">
        <v>0.16473285714285713</v>
      </c>
      <c r="G13" s="11">
        <v>0.953</v>
      </c>
      <c r="H13" s="11">
        <v>0.013614285714285714</v>
      </c>
      <c r="I13" s="11">
        <v>12.484299999999998</v>
      </c>
      <c r="J13" s="11">
        <v>0.14975714285714284</v>
      </c>
      <c r="K13" s="12">
        <v>70</v>
      </c>
      <c r="L13" s="12">
        <v>17</v>
      </c>
      <c r="M13" s="11">
        <v>0.5605882352941176</v>
      </c>
      <c r="N13" s="11">
        <v>0.734370588235294</v>
      </c>
      <c r="O13" s="11">
        <v>0.17834714285714282</v>
      </c>
      <c r="P13" s="13">
        <v>0.6166470588235293</v>
      </c>
      <c r="Q13" s="14">
        <v>4.86</v>
      </c>
      <c r="R13" s="13">
        <v>0.001</v>
      </c>
      <c r="S13" s="15">
        <v>3</v>
      </c>
    </row>
    <row r="14" spans="1:19" ht="30" customHeight="1">
      <c r="A14" s="9" t="s">
        <v>14</v>
      </c>
      <c r="B14" s="10">
        <v>8.64</v>
      </c>
      <c r="C14" s="11">
        <v>1.8144</v>
      </c>
      <c r="D14" s="11">
        <v>10.4544</v>
      </c>
      <c r="E14" s="11">
        <v>0.12342857142857144</v>
      </c>
      <c r="F14" s="11">
        <v>0.14934857142857144</v>
      </c>
      <c r="G14" s="11">
        <v>0.8640000000000001</v>
      </c>
      <c r="H14" s="11">
        <v>0.012342857142857145</v>
      </c>
      <c r="I14" s="11">
        <v>11.3184</v>
      </c>
      <c r="J14" s="11">
        <v>0.1357714285714286</v>
      </c>
      <c r="K14" s="12">
        <v>70</v>
      </c>
      <c r="L14" s="12">
        <v>17</v>
      </c>
      <c r="M14" s="11">
        <v>0.5082352941176471</v>
      </c>
      <c r="N14" s="11">
        <v>0.6657882352941177</v>
      </c>
      <c r="O14" s="11">
        <v>0.16169142857142857</v>
      </c>
      <c r="P14" s="13">
        <v>0.5590588235294118</v>
      </c>
      <c r="Q14" s="14">
        <v>5.36</v>
      </c>
      <c r="R14" s="13">
        <v>0.004</v>
      </c>
      <c r="S14" s="15">
        <v>3</v>
      </c>
    </row>
    <row r="15" spans="1:19" ht="30" customHeight="1">
      <c r="A15" s="9" t="s">
        <v>15</v>
      </c>
      <c r="B15" s="10">
        <v>8.32</v>
      </c>
      <c r="C15" s="11">
        <v>1.7472</v>
      </c>
      <c r="D15" s="11">
        <v>10.0672</v>
      </c>
      <c r="E15" s="11">
        <v>0.11885714285714286</v>
      </c>
      <c r="F15" s="11">
        <v>0.14381714285714287</v>
      </c>
      <c r="G15" s="11">
        <v>0.8320000000000001</v>
      </c>
      <c r="H15" s="11">
        <v>0.011885714285714286</v>
      </c>
      <c r="I15" s="11">
        <v>10.8992</v>
      </c>
      <c r="J15" s="11">
        <v>0.13074285714285713</v>
      </c>
      <c r="K15" s="12">
        <v>70</v>
      </c>
      <c r="L15" s="12">
        <v>17</v>
      </c>
      <c r="M15" s="11">
        <v>0.4894117647058824</v>
      </c>
      <c r="N15" s="11">
        <v>0.641129411764706</v>
      </c>
      <c r="O15" s="11">
        <v>0.15570285714285714</v>
      </c>
      <c r="P15" s="13">
        <v>0.5383529411764707</v>
      </c>
      <c r="Q15" s="14">
        <v>5.57</v>
      </c>
      <c r="R15" s="13">
        <v>0.003</v>
      </c>
      <c r="S15" s="15">
        <v>3</v>
      </c>
    </row>
    <row r="16" spans="1:19" ht="30" customHeight="1">
      <c r="A16" s="9" t="s">
        <v>16</v>
      </c>
      <c r="B16" s="10">
        <v>7.86</v>
      </c>
      <c r="C16" s="11">
        <v>1.6506</v>
      </c>
      <c r="D16" s="11">
        <v>9.5106</v>
      </c>
      <c r="E16" s="11">
        <v>0.1122857142857143</v>
      </c>
      <c r="F16" s="11">
        <v>0.13586571428571428</v>
      </c>
      <c r="G16" s="11">
        <v>0.786</v>
      </c>
      <c r="H16" s="11">
        <v>0.01122857142857143</v>
      </c>
      <c r="I16" s="11">
        <v>10.2966</v>
      </c>
      <c r="J16" s="11">
        <v>0.12351428571428573</v>
      </c>
      <c r="K16" s="12">
        <v>70</v>
      </c>
      <c r="L16" s="12">
        <v>17</v>
      </c>
      <c r="M16" s="11">
        <v>0.46235294117647063</v>
      </c>
      <c r="N16" s="11">
        <v>0.6056823529411764</v>
      </c>
      <c r="O16" s="11">
        <v>0.1470942857142857</v>
      </c>
      <c r="P16" s="13">
        <v>0.5085882352941177</v>
      </c>
      <c r="Q16" s="14">
        <v>5.89</v>
      </c>
      <c r="R16" s="13">
        <v>0.002</v>
      </c>
      <c r="S16" s="15">
        <v>3</v>
      </c>
    </row>
    <row r="17" spans="1:19" ht="30" customHeight="1">
      <c r="A17" s="9" t="s">
        <v>17</v>
      </c>
      <c r="B17" s="10">
        <v>11.53</v>
      </c>
      <c r="C17" s="11">
        <v>2.4212999999999996</v>
      </c>
      <c r="D17" s="11">
        <v>13.9513</v>
      </c>
      <c r="E17" s="11">
        <v>0.1153</v>
      </c>
      <c r="F17" s="11">
        <v>0.139513</v>
      </c>
      <c r="G17" s="11">
        <v>1.153</v>
      </c>
      <c r="H17" s="11">
        <v>0.01153</v>
      </c>
      <c r="I17" s="11">
        <v>15.1043</v>
      </c>
      <c r="J17" s="11">
        <v>0.12683</v>
      </c>
      <c r="K17" s="12">
        <v>100</v>
      </c>
      <c r="L17" s="12">
        <v>25</v>
      </c>
      <c r="M17" s="11">
        <v>0.4612</v>
      </c>
      <c r="N17" s="11">
        <v>0.604172</v>
      </c>
      <c r="O17" s="11">
        <v>0.151043</v>
      </c>
      <c r="P17" s="13">
        <v>0.50732</v>
      </c>
      <c r="Q17" s="14">
        <v>5.91</v>
      </c>
      <c r="R17" s="13">
        <v>0.004</v>
      </c>
      <c r="S17" s="15">
        <v>3</v>
      </c>
    </row>
    <row r="18" spans="1:19" ht="30" customHeight="1">
      <c r="A18" s="16" t="s">
        <v>30</v>
      </c>
      <c r="B18" s="34">
        <v>233.765</v>
      </c>
      <c r="C18" s="35">
        <v>49.090650000000004</v>
      </c>
      <c r="D18" s="35">
        <v>282.85565</v>
      </c>
      <c r="E18" s="35">
        <v>0.1548112582781457</v>
      </c>
      <c r="F18" s="35">
        <v>0.18732162251655632</v>
      </c>
      <c r="G18" s="35">
        <v>23.376500000000004</v>
      </c>
      <c r="H18" s="35">
        <v>0.015481125827814572</v>
      </c>
      <c r="I18" s="35">
        <v>306.23215000000005</v>
      </c>
      <c r="J18" s="35">
        <v>0.1702923841059603</v>
      </c>
      <c r="K18" s="36">
        <v>1510</v>
      </c>
      <c r="L18" s="36">
        <v>372</v>
      </c>
      <c r="M18" s="35">
        <v>0.6284005376344086</v>
      </c>
      <c r="N18" s="35">
        <v>0.8232047043010754</v>
      </c>
      <c r="O18" s="35">
        <v>0.2028027483443709</v>
      </c>
      <c r="P18" s="20">
        <v>0.6912405913978494</v>
      </c>
      <c r="Q18" s="21">
        <v>4.34</v>
      </c>
      <c r="R18" s="22">
        <v>0.001</v>
      </c>
      <c r="S18" s="23">
        <v>3</v>
      </c>
    </row>
    <row r="19" spans="1:19" ht="69" customHeight="1">
      <c r="A19" s="24" t="s">
        <v>32</v>
      </c>
      <c r="B19" s="2" t="s">
        <v>1</v>
      </c>
      <c r="C19" s="3" t="s">
        <v>36</v>
      </c>
      <c r="D19" s="3" t="s">
        <v>20</v>
      </c>
      <c r="E19" s="3" t="s">
        <v>21</v>
      </c>
      <c r="F19" s="3" t="s">
        <v>38</v>
      </c>
      <c r="G19" s="4" t="s">
        <v>37</v>
      </c>
      <c r="H19" s="4" t="s">
        <v>26</v>
      </c>
      <c r="I19" s="4" t="s">
        <v>22</v>
      </c>
      <c r="J19" s="4" t="s">
        <v>25</v>
      </c>
      <c r="K19" s="5" t="s">
        <v>2</v>
      </c>
      <c r="L19" s="5" t="s">
        <v>3</v>
      </c>
      <c r="M19" s="4" t="s">
        <v>23</v>
      </c>
      <c r="N19" s="4" t="s">
        <v>24</v>
      </c>
      <c r="O19" s="4" t="s">
        <v>28</v>
      </c>
      <c r="P19" s="6" t="s">
        <v>46</v>
      </c>
      <c r="Q19" s="7" t="s">
        <v>4</v>
      </c>
      <c r="R19" s="39" t="s">
        <v>72</v>
      </c>
      <c r="S19" s="8" t="s">
        <v>27</v>
      </c>
    </row>
    <row r="20" spans="1:19" ht="30" customHeight="1">
      <c r="A20" s="25" t="s">
        <v>31</v>
      </c>
      <c r="B20" s="26">
        <v>44.51</v>
      </c>
      <c r="C20" s="11">
        <v>9.3471</v>
      </c>
      <c r="D20" s="11">
        <v>53.857099999999996</v>
      </c>
      <c r="E20" s="11">
        <v>0.6358571428571428</v>
      </c>
      <c r="F20" s="11">
        <v>0.7693871428571428</v>
      </c>
      <c r="G20" s="11">
        <v>4.451</v>
      </c>
      <c r="H20" s="11">
        <v>0.06358571428571429</v>
      </c>
      <c r="I20" s="11">
        <v>58.308099999999996</v>
      </c>
      <c r="J20" s="11">
        <v>0.699442857142857</v>
      </c>
      <c r="K20" s="27">
        <v>70</v>
      </c>
      <c r="L20" s="27">
        <v>17</v>
      </c>
      <c r="M20" s="11">
        <v>2.618235294117647</v>
      </c>
      <c r="N20" s="11">
        <v>3.4298882352941176</v>
      </c>
      <c r="O20" s="11">
        <v>0.8329728571428571</v>
      </c>
      <c r="P20" s="13">
        <v>2.880058823529412</v>
      </c>
      <c r="Q20" s="14">
        <v>2.77</v>
      </c>
      <c r="R20" s="22">
        <v>0.022</v>
      </c>
      <c r="S20" s="28">
        <v>8</v>
      </c>
    </row>
    <row r="21" spans="1:19" ht="30" customHeight="1">
      <c r="A21" s="25" t="s">
        <v>33</v>
      </c>
      <c r="B21" s="26">
        <v>41.91</v>
      </c>
      <c r="C21" s="11">
        <v>8.801099999999998</v>
      </c>
      <c r="D21" s="11">
        <v>50.711099999999995</v>
      </c>
      <c r="E21" s="11">
        <v>0.5987142857142856</v>
      </c>
      <c r="F21" s="11">
        <v>0.7244442857142857</v>
      </c>
      <c r="G21" s="11">
        <v>4.191</v>
      </c>
      <c r="H21" s="11">
        <v>0.05987142857142857</v>
      </c>
      <c r="I21" s="11">
        <v>54.9021</v>
      </c>
      <c r="J21" s="11">
        <v>0.6585857142857142</v>
      </c>
      <c r="K21" s="27">
        <v>70</v>
      </c>
      <c r="L21" s="27">
        <v>17</v>
      </c>
      <c r="M21" s="11">
        <v>2.4652941176470584</v>
      </c>
      <c r="N21" s="11">
        <v>3.229535294117647</v>
      </c>
      <c r="O21" s="11">
        <v>0.7843157142857142</v>
      </c>
      <c r="P21" s="13">
        <v>2.7118235294117645</v>
      </c>
      <c r="Q21" s="14">
        <v>2.58</v>
      </c>
      <c r="R21" s="13">
        <v>0.003</v>
      </c>
      <c r="S21" s="28">
        <v>7</v>
      </c>
    </row>
    <row r="22" spans="1:19" ht="30" customHeight="1">
      <c r="A22" s="29" t="s">
        <v>34</v>
      </c>
      <c r="B22" s="26">
        <v>41.42</v>
      </c>
      <c r="C22" s="11">
        <v>8.6982</v>
      </c>
      <c r="D22" s="11">
        <v>50.1182</v>
      </c>
      <c r="E22" s="11">
        <v>0.5917142857142857</v>
      </c>
      <c r="F22" s="11">
        <v>0.7159742857142858</v>
      </c>
      <c r="G22" s="11">
        <v>4.142</v>
      </c>
      <c r="H22" s="11">
        <v>0.059171428571428576</v>
      </c>
      <c r="I22" s="11">
        <v>54.260200000000005</v>
      </c>
      <c r="J22" s="11">
        <v>0.6508857142857143</v>
      </c>
      <c r="K22" s="27">
        <v>70</v>
      </c>
      <c r="L22" s="27">
        <v>17</v>
      </c>
      <c r="M22" s="11">
        <v>2.436470588235294</v>
      </c>
      <c r="N22" s="11">
        <v>3.1917764705882354</v>
      </c>
      <c r="O22" s="11">
        <v>0.7751457142857143</v>
      </c>
      <c r="P22" s="13">
        <v>2.680117647058824</v>
      </c>
      <c r="Q22" s="14">
        <v>2.61</v>
      </c>
      <c r="R22" s="13">
        <v>0.005</v>
      </c>
      <c r="S22" s="28">
        <v>7</v>
      </c>
    </row>
    <row r="23" spans="1:19" ht="30" customHeight="1">
      <c r="A23" s="25" t="s">
        <v>39</v>
      </c>
      <c r="B23" s="26">
        <v>18.96</v>
      </c>
      <c r="C23" s="11">
        <v>3.9816000000000003</v>
      </c>
      <c r="D23" s="11">
        <v>22.9416</v>
      </c>
      <c r="E23" s="11">
        <v>0.27085714285714285</v>
      </c>
      <c r="F23" s="11">
        <v>0.32773714285714284</v>
      </c>
      <c r="G23" s="11">
        <v>1.8960000000000001</v>
      </c>
      <c r="H23" s="11">
        <v>0.027085714285714286</v>
      </c>
      <c r="I23" s="11">
        <v>24.837600000000002</v>
      </c>
      <c r="J23" s="11">
        <v>0.2979428571428571</v>
      </c>
      <c r="K23" s="27">
        <v>70</v>
      </c>
      <c r="L23" s="27">
        <v>17</v>
      </c>
      <c r="M23" s="11">
        <v>1.1152941176470588</v>
      </c>
      <c r="N23" s="11">
        <v>1.4610352941176472</v>
      </c>
      <c r="O23" s="11">
        <v>0.35482285714285716</v>
      </c>
      <c r="P23" s="13">
        <v>1.2268235294117649</v>
      </c>
      <c r="Q23" s="14">
        <v>3.26</v>
      </c>
      <c r="R23" s="13"/>
      <c r="S23" s="15">
        <v>4</v>
      </c>
    </row>
    <row r="24" spans="1:19" ht="30" customHeight="1">
      <c r="A24" s="25" t="s">
        <v>35</v>
      </c>
      <c r="B24" s="26">
        <v>27.62</v>
      </c>
      <c r="C24" s="11">
        <v>5.8002</v>
      </c>
      <c r="D24" s="11">
        <v>33.4202</v>
      </c>
      <c r="E24" s="11">
        <v>0.2762</v>
      </c>
      <c r="F24" s="11">
        <v>0.334202</v>
      </c>
      <c r="G24" s="11">
        <v>2.7620000000000005</v>
      </c>
      <c r="H24" s="11">
        <v>0.027620000000000006</v>
      </c>
      <c r="I24" s="11">
        <v>36.1822</v>
      </c>
      <c r="J24" s="11">
        <v>0.30382</v>
      </c>
      <c r="K24" s="27">
        <v>100</v>
      </c>
      <c r="L24" s="27">
        <v>25</v>
      </c>
      <c r="M24" s="11">
        <v>1.1048</v>
      </c>
      <c r="N24" s="11">
        <v>1.4472880000000001</v>
      </c>
      <c r="O24" s="11">
        <v>0.36182200000000003</v>
      </c>
      <c r="P24" s="13">
        <v>1.2152800000000001</v>
      </c>
      <c r="Q24" s="14">
        <v>3.29</v>
      </c>
      <c r="R24" s="13">
        <v>0.003</v>
      </c>
      <c r="S24" s="15">
        <v>4</v>
      </c>
    </row>
    <row r="25" spans="1:19" ht="30" customHeight="1">
      <c r="A25" s="29" t="s">
        <v>40</v>
      </c>
      <c r="B25" s="30">
        <v>22.06</v>
      </c>
      <c r="C25" s="11">
        <v>4.632599999999999</v>
      </c>
      <c r="D25" s="11">
        <v>26.6926</v>
      </c>
      <c r="E25" s="11">
        <v>0.2206</v>
      </c>
      <c r="F25" s="11">
        <v>0.266926</v>
      </c>
      <c r="G25" s="11">
        <v>2.206</v>
      </c>
      <c r="H25" s="11">
        <v>0.02206</v>
      </c>
      <c r="I25" s="11">
        <v>28.8986</v>
      </c>
      <c r="J25" s="11">
        <v>0.24266</v>
      </c>
      <c r="K25" s="27">
        <v>100</v>
      </c>
      <c r="L25" s="27">
        <v>25</v>
      </c>
      <c r="M25" s="11">
        <v>0.8824</v>
      </c>
      <c r="N25" s="11">
        <v>1.1559439999999999</v>
      </c>
      <c r="O25" s="11">
        <v>0.28898599999999997</v>
      </c>
      <c r="P25" s="13">
        <v>0.97064</v>
      </c>
      <c r="Q25" s="14">
        <v>4.12</v>
      </c>
      <c r="R25" s="13"/>
      <c r="S25" s="15">
        <v>4</v>
      </c>
    </row>
    <row r="26" spans="1:19" ht="30" customHeight="1">
      <c r="A26" s="25" t="s">
        <v>41</v>
      </c>
      <c r="B26" s="26">
        <v>14.52</v>
      </c>
      <c r="C26" s="11">
        <v>3.0492</v>
      </c>
      <c r="D26" s="11">
        <v>17.5692</v>
      </c>
      <c r="E26" s="11">
        <v>0.20742857142857143</v>
      </c>
      <c r="F26" s="11">
        <v>0.25098857142857145</v>
      </c>
      <c r="G26" s="11">
        <v>1.452</v>
      </c>
      <c r="H26" s="11">
        <v>0.020742857142857143</v>
      </c>
      <c r="I26" s="11">
        <v>19.0212</v>
      </c>
      <c r="J26" s="11">
        <v>0.22817142857142858</v>
      </c>
      <c r="K26" s="27">
        <v>70</v>
      </c>
      <c r="L26" s="27">
        <v>17</v>
      </c>
      <c r="M26" s="11">
        <v>0.8541176470588235</v>
      </c>
      <c r="N26" s="11">
        <v>1.1188941176470588</v>
      </c>
      <c r="O26" s="11">
        <v>0.27173142857142857</v>
      </c>
      <c r="P26" s="13">
        <v>0.9395294117647058</v>
      </c>
      <c r="Q26" s="14">
        <v>4.25</v>
      </c>
      <c r="R26" s="13">
        <v>0.005</v>
      </c>
      <c r="S26" s="15">
        <v>4</v>
      </c>
    </row>
    <row r="27" spans="1:19" ht="30" customHeight="1">
      <c r="A27" s="25" t="s">
        <v>42</v>
      </c>
      <c r="B27" s="26">
        <v>11.94</v>
      </c>
      <c r="C27" s="11">
        <v>2.5073999999999996</v>
      </c>
      <c r="D27" s="11">
        <v>14.447399999999998</v>
      </c>
      <c r="E27" s="11">
        <v>0.17057142857142857</v>
      </c>
      <c r="F27" s="11">
        <v>0.20639142857142856</v>
      </c>
      <c r="G27" s="11">
        <v>1.194</v>
      </c>
      <c r="H27" s="11">
        <v>0.017057142857142858</v>
      </c>
      <c r="I27" s="11">
        <v>15.641399999999997</v>
      </c>
      <c r="J27" s="11">
        <v>0.18762857142857142</v>
      </c>
      <c r="K27" s="27">
        <v>70</v>
      </c>
      <c r="L27" s="27">
        <v>17</v>
      </c>
      <c r="M27" s="11">
        <v>0.7023529411764705</v>
      </c>
      <c r="N27" s="11">
        <v>0.9200823529411764</v>
      </c>
      <c r="O27" s="11">
        <v>0.22344857142857139</v>
      </c>
      <c r="P27" s="13">
        <v>0.7725882352941177</v>
      </c>
      <c r="Q27" s="14">
        <v>4.52</v>
      </c>
      <c r="R27" s="13">
        <v>0.006</v>
      </c>
      <c r="S27" s="31">
        <v>3.5</v>
      </c>
    </row>
    <row r="28" spans="1:19" ht="30" customHeight="1">
      <c r="A28" s="29" t="s">
        <v>44</v>
      </c>
      <c r="B28" s="32">
        <v>17.22</v>
      </c>
      <c r="C28" s="11">
        <v>3.6161999999999996</v>
      </c>
      <c r="D28" s="11">
        <v>20.836199999999998</v>
      </c>
      <c r="E28" s="11">
        <v>0.1722</v>
      </c>
      <c r="F28" s="11">
        <v>0.208362</v>
      </c>
      <c r="G28" s="11">
        <v>1.722</v>
      </c>
      <c r="H28" s="11">
        <v>0.01722</v>
      </c>
      <c r="I28" s="11">
        <v>22.5582</v>
      </c>
      <c r="J28" s="11">
        <v>0.18941999999999998</v>
      </c>
      <c r="K28" s="27">
        <v>100</v>
      </c>
      <c r="L28" s="27">
        <v>25</v>
      </c>
      <c r="M28" s="11">
        <v>0.6888</v>
      </c>
      <c r="N28" s="11">
        <v>0.902328</v>
      </c>
      <c r="O28" s="11">
        <v>0.225582</v>
      </c>
      <c r="P28" s="13">
        <v>0.75768</v>
      </c>
      <c r="Q28" s="14">
        <v>4.61</v>
      </c>
      <c r="R28" s="13">
        <v>0.006</v>
      </c>
      <c r="S28" s="31">
        <v>3.5</v>
      </c>
    </row>
    <row r="29" spans="1:19" ht="30" customHeight="1">
      <c r="A29" s="25" t="s">
        <v>43</v>
      </c>
      <c r="B29" s="32">
        <v>16.24</v>
      </c>
      <c r="C29" s="11">
        <v>3.4103999999999997</v>
      </c>
      <c r="D29" s="11">
        <v>19.650399999999998</v>
      </c>
      <c r="E29" s="11">
        <v>0.1624</v>
      </c>
      <c r="F29" s="11">
        <v>0.19650399999999998</v>
      </c>
      <c r="G29" s="11">
        <v>1.6239999999999999</v>
      </c>
      <c r="H29" s="11">
        <v>0.016239999999999997</v>
      </c>
      <c r="I29" s="11">
        <v>21.274399999999996</v>
      </c>
      <c r="J29" s="11">
        <v>0.17864</v>
      </c>
      <c r="K29" s="27">
        <v>100</v>
      </c>
      <c r="L29" s="27">
        <v>25</v>
      </c>
      <c r="M29" s="11">
        <v>0.6496</v>
      </c>
      <c r="N29" s="11">
        <v>0.8509759999999998</v>
      </c>
      <c r="O29" s="11">
        <v>0.21274399999999996</v>
      </c>
      <c r="P29" s="13">
        <v>0.7145599999999999</v>
      </c>
      <c r="Q29" s="14">
        <v>4.89</v>
      </c>
      <c r="R29" s="13">
        <v>0.004</v>
      </c>
      <c r="S29" s="31">
        <v>3.5</v>
      </c>
    </row>
    <row r="30" spans="1:19" ht="30" customHeight="1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1"/>
      <c r="N30" s="11"/>
      <c r="O30" s="11"/>
      <c r="P30" s="13"/>
      <c r="Q30" s="14"/>
      <c r="R30" s="15"/>
      <c r="S30" s="15"/>
    </row>
    <row r="31" spans="1:19" ht="30" customHeight="1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1"/>
      <c r="N31" s="11"/>
      <c r="O31" s="11"/>
      <c r="P31" s="13"/>
      <c r="Q31" s="14"/>
      <c r="R31" s="13"/>
      <c r="S31" s="15"/>
    </row>
    <row r="32" spans="1:19" ht="30" customHeight="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1"/>
      <c r="N32" s="11"/>
      <c r="O32" s="11"/>
      <c r="P32" s="13"/>
      <c r="Q32" s="14"/>
      <c r="R32" s="13"/>
      <c r="S32" s="15"/>
    </row>
    <row r="33" spans="1:19" ht="30" customHeight="1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1"/>
      <c r="N33" s="11"/>
      <c r="O33" s="11"/>
      <c r="P33" s="13"/>
      <c r="Q33" s="14"/>
      <c r="R33" s="13"/>
      <c r="S33" s="15"/>
    </row>
    <row r="34" spans="1:19" ht="30" customHeight="1">
      <c r="A34" s="16" t="s">
        <v>30</v>
      </c>
      <c r="B34" s="17">
        <v>256.4</v>
      </c>
      <c r="C34" s="18">
        <v>53.843999999999994</v>
      </c>
      <c r="D34" s="18">
        <v>310.24399999999997</v>
      </c>
      <c r="E34" s="18">
        <v>0.31268292682926824</v>
      </c>
      <c r="F34" s="18">
        <v>0.37834634146341456</v>
      </c>
      <c r="G34" s="18">
        <v>25.64</v>
      </c>
      <c r="H34" s="18">
        <v>0.03126829268292683</v>
      </c>
      <c r="I34" s="18">
        <v>335.88399999999996</v>
      </c>
      <c r="J34" s="18">
        <v>0.3439512195121951</v>
      </c>
      <c r="K34" s="19">
        <v>820</v>
      </c>
      <c r="L34" s="19">
        <v>202</v>
      </c>
      <c r="M34" s="18">
        <v>1.269306930693069</v>
      </c>
      <c r="N34" s="18">
        <v>1.6627920792079205</v>
      </c>
      <c r="O34" s="18">
        <v>0.4096146341463414</v>
      </c>
      <c r="P34" s="20">
        <v>1.3962376237623761</v>
      </c>
      <c r="Q34" s="21"/>
      <c r="R34" s="22"/>
      <c r="S34" s="33">
        <v>4.85</v>
      </c>
    </row>
    <row r="35" spans="1:19" ht="69" customHeight="1">
      <c r="A35" s="40" t="s">
        <v>50</v>
      </c>
      <c r="B35" s="41" t="s">
        <v>1</v>
      </c>
      <c r="C35" s="3" t="s">
        <v>36</v>
      </c>
      <c r="D35" s="3" t="s">
        <v>20</v>
      </c>
      <c r="E35" s="3" t="s">
        <v>21</v>
      </c>
      <c r="F35" s="3" t="s">
        <v>38</v>
      </c>
      <c r="G35" s="4" t="s">
        <v>37</v>
      </c>
      <c r="H35" s="4" t="s">
        <v>26</v>
      </c>
      <c r="I35" s="4" t="s">
        <v>45</v>
      </c>
      <c r="J35" s="4" t="s">
        <v>25</v>
      </c>
      <c r="K35" s="5" t="s">
        <v>2</v>
      </c>
      <c r="L35" s="5" t="s">
        <v>3</v>
      </c>
      <c r="M35" s="4" t="s">
        <v>23</v>
      </c>
      <c r="N35" s="4" t="s">
        <v>24</v>
      </c>
      <c r="O35" s="4" t="s">
        <v>28</v>
      </c>
      <c r="P35" s="6" t="s">
        <v>51</v>
      </c>
      <c r="Q35" s="7" t="s">
        <v>4</v>
      </c>
      <c r="R35" s="39" t="s">
        <v>72</v>
      </c>
      <c r="S35" s="8" t="s">
        <v>27</v>
      </c>
    </row>
    <row r="36" spans="1:19" ht="30" customHeight="1">
      <c r="A36" s="29" t="s">
        <v>52</v>
      </c>
      <c r="B36" s="30">
        <v>59.24</v>
      </c>
      <c r="C36" s="11">
        <f aca="true" t="shared" si="0" ref="C36:C42">(B36*21%)</f>
        <v>12.4404</v>
      </c>
      <c r="D36" s="11">
        <f aca="true" t="shared" si="1" ref="D36:D42">B36+C36</f>
        <v>71.6804</v>
      </c>
      <c r="E36" s="11">
        <f aca="true" t="shared" si="2" ref="E36:E42">B36/K36</f>
        <v>0.8462857142857143</v>
      </c>
      <c r="F36" s="11">
        <f aca="true" t="shared" si="3" ref="F36:F42">E36+(E36*21%)</f>
        <v>1.0240057142857144</v>
      </c>
      <c r="G36" s="11">
        <f aca="true" t="shared" si="4" ref="G36:G42">B36*10%</f>
        <v>5.924</v>
      </c>
      <c r="H36" s="11">
        <f aca="true" t="shared" si="5" ref="H36:H42">G36/K36</f>
        <v>0.08462857142857143</v>
      </c>
      <c r="I36" s="11">
        <f aca="true" t="shared" si="6" ref="I36:I42">B36+C36+G36</f>
        <v>77.60440000000001</v>
      </c>
      <c r="J36" s="11">
        <f aca="true" t="shared" si="7" ref="J36:J42">E36+H36</f>
        <v>0.9309142857142857</v>
      </c>
      <c r="K36" s="27">
        <v>70</v>
      </c>
      <c r="L36" s="27">
        <v>17</v>
      </c>
      <c r="M36" s="11">
        <f aca="true" t="shared" si="8" ref="M36:M42">B36/L36</f>
        <v>3.4847058823529413</v>
      </c>
      <c r="N36" s="11">
        <f aca="true" t="shared" si="9" ref="N36:N42">I36/L36</f>
        <v>4.564964705882353</v>
      </c>
      <c r="O36" s="11">
        <f aca="true" t="shared" si="10" ref="O36:O42">I36/K36</f>
        <v>1.108634285714286</v>
      </c>
      <c r="P36" s="13">
        <f aca="true" t="shared" si="11" ref="P36:P42">(B36+G36)/L36</f>
        <v>3.8331764705882354</v>
      </c>
      <c r="Q36" s="14">
        <v>2.35</v>
      </c>
      <c r="R36" s="13">
        <v>0.008</v>
      </c>
      <c r="S36" s="15">
        <v>9</v>
      </c>
    </row>
    <row r="37" spans="1:19" ht="30" customHeight="1">
      <c r="A37" s="29" t="s">
        <v>53</v>
      </c>
      <c r="B37" s="30">
        <v>19.58</v>
      </c>
      <c r="C37" s="11">
        <f t="shared" si="0"/>
        <v>4.1118</v>
      </c>
      <c r="D37" s="11">
        <f t="shared" si="1"/>
        <v>23.691799999999997</v>
      </c>
      <c r="E37" s="11">
        <f t="shared" si="2"/>
        <v>0.2797142857142857</v>
      </c>
      <c r="F37" s="11">
        <f t="shared" si="3"/>
        <v>0.3384542857142857</v>
      </c>
      <c r="G37" s="11">
        <f t="shared" si="4"/>
        <v>1.958</v>
      </c>
      <c r="H37" s="11">
        <f t="shared" si="5"/>
        <v>0.02797142857142857</v>
      </c>
      <c r="I37" s="11">
        <f t="shared" si="6"/>
        <v>25.649799999999995</v>
      </c>
      <c r="J37" s="11">
        <f t="shared" si="7"/>
        <v>0.3076857142857143</v>
      </c>
      <c r="K37" s="27">
        <v>70</v>
      </c>
      <c r="L37" s="27">
        <v>17</v>
      </c>
      <c r="M37" s="11">
        <f t="shared" si="8"/>
        <v>1.1517647058823528</v>
      </c>
      <c r="N37" s="11">
        <f t="shared" si="9"/>
        <v>1.508811764705882</v>
      </c>
      <c r="O37" s="11">
        <f t="shared" si="10"/>
        <v>0.36642571428571424</v>
      </c>
      <c r="P37" s="13">
        <f t="shared" si="11"/>
        <v>1.266941176470588</v>
      </c>
      <c r="Q37" s="14">
        <v>3.15</v>
      </c>
      <c r="R37" s="13">
        <v>0.009</v>
      </c>
      <c r="S37" s="15">
        <v>4</v>
      </c>
    </row>
    <row r="38" spans="1:19" ht="30" customHeight="1">
      <c r="A38" s="42" t="s">
        <v>54</v>
      </c>
      <c r="B38" s="30">
        <v>18.89</v>
      </c>
      <c r="C38" s="11">
        <f t="shared" si="0"/>
        <v>3.9669</v>
      </c>
      <c r="D38" s="11">
        <f t="shared" si="1"/>
        <v>22.8569</v>
      </c>
      <c r="E38" s="11">
        <f t="shared" si="2"/>
        <v>0.1889</v>
      </c>
      <c r="F38" s="11">
        <f t="shared" si="3"/>
        <v>0.22856900000000002</v>
      </c>
      <c r="G38" s="11">
        <f t="shared" si="4"/>
        <v>1.8890000000000002</v>
      </c>
      <c r="H38" s="11">
        <f t="shared" si="5"/>
        <v>0.018890000000000004</v>
      </c>
      <c r="I38" s="11">
        <f t="shared" si="6"/>
        <v>24.7459</v>
      </c>
      <c r="J38" s="11">
        <f t="shared" si="7"/>
        <v>0.20779000000000003</v>
      </c>
      <c r="K38" s="27">
        <v>100</v>
      </c>
      <c r="L38" s="27">
        <v>25</v>
      </c>
      <c r="M38" s="11">
        <f t="shared" si="8"/>
        <v>0.7556</v>
      </c>
      <c r="N38" s="11">
        <f t="shared" si="9"/>
        <v>0.9898359999999999</v>
      </c>
      <c r="O38" s="11">
        <f t="shared" si="10"/>
        <v>0.24745899999999998</v>
      </c>
      <c r="P38" s="13">
        <f t="shared" si="11"/>
        <v>0.83116</v>
      </c>
      <c r="Q38" s="14">
        <v>4.21</v>
      </c>
      <c r="R38" s="13">
        <v>0.002</v>
      </c>
      <c r="S38" s="28">
        <v>3.5</v>
      </c>
    </row>
    <row r="39" spans="1:19" ht="30" customHeight="1">
      <c r="A39" s="25" t="s">
        <v>55</v>
      </c>
      <c r="B39" s="30">
        <v>11.78</v>
      </c>
      <c r="C39" s="11">
        <f t="shared" si="0"/>
        <v>2.4737999999999998</v>
      </c>
      <c r="D39" s="11">
        <f t="shared" si="1"/>
        <v>14.253799999999998</v>
      </c>
      <c r="E39" s="11">
        <f t="shared" si="2"/>
        <v>0.1682857142857143</v>
      </c>
      <c r="F39" s="11">
        <f t="shared" si="3"/>
        <v>0.2036257142857143</v>
      </c>
      <c r="G39" s="11">
        <f t="shared" si="4"/>
        <v>1.178</v>
      </c>
      <c r="H39" s="11">
        <f t="shared" si="5"/>
        <v>0.01682857142857143</v>
      </c>
      <c r="I39" s="11">
        <f t="shared" si="6"/>
        <v>15.431799999999999</v>
      </c>
      <c r="J39" s="11">
        <f t="shared" si="7"/>
        <v>0.18511428571428573</v>
      </c>
      <c r="K39" s="27">
        <v>70</v>
      </c>
      <c r="L39" s="27">
        <v>17</v>
      </c>
      <c r="M39" s="11">
        <f t="shared" si="8"/>
        <v>0.6929411764705882</v>
      </c>
      <c r="N39" s="11">
        <f t="shared" si="9"/>
        <v>0.9077529411764705</v>
      </c>
      <c r="O39" s="11">
        <f t="shared" si="10"/>
        <v>0.2204542857142857</v>
      </c>
      <c r="P39" s="13">
        <f t="shared" si="11"/>
        <v>0.762235294117647</v>
      </c>
      <c r="Q39" s="14">
        <v>4.59</v>
      </c>
      <c r="R39" s="13">
        <v>0.002</v>
      </c>
      <c r="S39" s="28">
        <v>3.5</v>
      </c>
    </row>
    <row r="40" spans="1:19" ht="30" customHeight="1">
      <c r="A40" s="25" t="s">
        <v>56</v>
      </c>
      <c r="B40" s="30">
        <v>11.2</v>
      </c>
      <c r="C40" s="11">
        <f t="shared" si="0"/>
        <v>2.352</v>
      </c>
      <c r="D40" s="11">
        <f t="shared" si="1"/>
        <v>13.552</v>
      </c>
      <c r="E40" s="11">
        <f t="shared" si="2"/>
        <v>0.16</v>
      </c>
      <c r="F40" s="11">
        <f t="shared" si="3"/>
        <v>0.1936</v>
      </c>
      <c r="G40" s="11">
        <f t="shared" si="4"/>
        <v>1.1199999999999999</v>
      </c>
      <c r="H40" s="11">
        <f t="shared" si="5"/>
        <v>0.015999999999999997</v>
      </c>
      <c r="I40" s="11">
        <f t="shared" si="6"/>
        <v>14.671999999999999</v>
      </c>
      <c r="J40" s="11">
        <f t="shared" si="7"/>
        <v>0.176</v>
      </c>
      <c r="K40" s="27">
        <v>70</v>
      </c>
      <c r="L40" s="27">
        <v>17</v>
      </c>
      <c r="M40" s="11">
        <f t="shared" si="8"/>
        <v>0.6588235294117647</v>
      </c>
      <c r="N40" s="11">
        <f t="shared" si="9"/>
        <v>0.8630588235294117</v>
      </c>
      <c r="O40" s="11">
        <f t="shared" si="10"/>
        <v>0.20959999999999998</v>
      </c>
      <c r="P40" s="13">
        <f t="shared" si="11"/>
        <v>0.7247058823529411</v>
      </c>
      <c r="Q40" s="14">
        <v>4.83</v>
      </c>
      <c r="R40" s="13">
        <v>0.002</v>
      </c>
      <c r="S40" s="28">
        <v>3.5</v>
      </c>
    </row>
    <row r="41" spans="1:19" ht="30" customHeight="1">
      <c r="A41" s="25" t="s">
        <v>57</v>
      </c>
      <c r="B41" s="30">
        <v>16.41</v>
      </c>
      <c r="C41" s="11">
        <f t="shared" si="0"/>
        <v>3.4461</v>
      </c>
      <c r="D41" s="11">
        <f t="shared" si="1"/>
        <v>19.8561</v>
      </c>
      <c r="E41" s="11">
        <f t="shared" si="2"/>
        <v>0.1641</v>
      </c>
      <c r="F41" s="11">
        <f t="shared" si="3"/>
        <v>0.198561</v>
      </c>
      <c r="G41" s="11">
        <f t="shared" si="4"/>
        <v>1.641</v>
      </c>
      <c r="H41" s="11">
        <f t="shared" si="5"/>
        <v>0.01641</v>
      </c>
      <c r="I41" s="11">
        <f t="shared" si="6"/>
        <v>21.497100000000003</v>
      </c>
      <c r="J41" s="11">
        <f t="shared" si="7"/>
        <v>0.18051</v>
      </c>
      <c r="K41" s="27">
        <v>100</v>
      </c>
      <c r="L41" s="27">
        <v>25</v>
      </c>
      <c r="M41" s="11">
        <f t="shared" si="8"/>
        <v>0.6564</v>
      </c>
      <c r="N41" s="11">
        <f t="shared" si="9"/>
        <v>0.8598840000000001</v>
      </c>
      <c r="O41" s="11">
        <f t="shared" si="10"/>
        <v>0.21497100000000002</v>
      </c>
      <c r="P41" s="13">
        <f t="shared" si="11"/>
        <v>0.7220400000000001</v>
      </c>
      <c r="Q41" s="14">
        <v>4.84</v>
      </c>
      <c r="R41" s="13">
        <v>0.006</v>
      </c>
      <c r="S41" s="28">
        <v>3.5</v>
      </c>
    </row>
    <row r="42" spans="1:19" ht="30" customHeight="1">
      <c r="A42" s="25" t="s">
        <v>58</v>
      </c>
      <c r="B42" s="30">
        <v>14.05</v>
      </c>
      <c r="C42" s="11">
        <f t="shared" si="0"/>
        <v>2.9505</v>
      </c>
      <c r="D42" s="11">
        <f t="shared" si="1"/>
        <v>17.000500000000002</v>
      </c>
      <c r="E42" s="11">
        <f t="shared" si="2"/>
        <v>0.1405</v>
      </c>
      <c r="F42" s="11">
        <f t="shared" si="3"/>
        <v>0.17000500000000002</v>
      </c>
      <c r="G42" s="11">
        <f t="shared" si="4"/>
        <v>1.4050000000000002</v>
      </c>
      <c r="H42" s="11">
        <f t="shared" si="5"/>
        <v>0.014050000000000002</v>
      </c>
      <c r="I42" s="11">
        <f t="shared" si="6"/>
        <v>18.405500000000004</v>
      </c>
      <c r="J42" s="11">
        <f t="shared" si="7"/>
        <v>0.15455000000000002</v>
      </c>
      <c r="K42" s="27">
        <v>100</v>
      </c>
      <c r="L42" s="27">
        <v>25</v>
      </c>
      <c r="M42" s="11">
        <f t="shared" si="8"/>
        <v>0.562</v>
      </c>
      <c r="N42" s="11">
        <f t="shared" si="9"/>
        <v>0.7362200000000001</v>
      </c>
      <c r="O42" s="11">
        <f t="shared" si="10"/>
        <v>0.18405500000000002</v>
      </c>
      <c r="P42" s="13">
        <f t="shared" si="11"/>
        <v>0.6182000000000001</v>
      </c>
      <c r="Q42" s="14">
        <v>5.66</v>
      </c>
      <c r="R42" s="13">
        <v>0.002</v>
      </c>
      <c r="S42" s="28">
        <v>3.5</v>
      </c>
    </row>
    <row r="43" spans="1:19" ht="30" customHeight="1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1"/>
      <c r="N43" s="11"/>
      <c r="O43" s="11"/>
      <c r="P43" s="13"/>
      <c r="Q43" s="14"/>
      <c r="R43" s="13"/>
      <c r="S43" s="15"/>
    </row>
    <row r="44" spans="1:19" ht="30" customHeight="1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1"/>
      <c r="N44" s="11"/>
      <c r="O44" s="11"/>
      <c r="P44" s="13"/>
      <c r="Q44" s="14"/>
      <c r="R44" s="13"/>
      <c r="S44" s="15"/>
    </row>
    <row r="45" spans="1:19" ht="30" customHeight="1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1"/>
      <c r="N45" s="11"/>
      <c r="O45" s="11"/>
      <c r="P45" s="13"/>
      <c r="Q45" s="14"/>
      <c r="R45" s="13"/>
      <c r="S45" s="15"/>
    </row>
    <row r="46" spans="1:19" ht="30" customHeight="1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1"/>
      <c r="N46" s="11"/>
      <c r="O46" s="11"/>
      <c r="P46" s="13"/>
      <c r="Q46" s="14"/>
      <c r="R46" s="13"/>
      <c r="S46" s="15"/>
    </row>
    <row r="47" spans="1:19" ht="30" customHeight="1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1"/>
      <c r="N47" s="11"/>
      <c r="O47" s="11"/>
      <c r="P47" s="13"/>
      <c r="Q47" s="14"/>
      <c r="R47" s="13"/>
      <c r="S47" s="15"/>
    </row>
    <row r="48" spans="1:19" ht="30" customHeight="1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1"/>
      <c r="N48" s="11"/>
      <c r="O48" s="11"/>
      <c r="P48" s="13"/>
      <c r="Q48" s="14"/>
      <c r="R48" s="13"/>
      <c r="S48" s="15"/>
    </row>
    <row r="49" spans="1:19" ht="30" customHeight="1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1"/>
      <c r="N49" s="11"/>
      <c r="O49" s="11"/>
      <c r="P49" s="13"/>
      <c r="Q49" s="14"/>
      <c r="R49" s="15"/>
      <c r="S49" s="15"/>
    </row>
    <row r="50" spans="1:19" ht="30" customHeight="1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1"/>
      <c r="N50" s="11"/>
      <c r="O50" s="11"/>
      <c r="P50" s="13"/>
      <c r="Q50" s="14"/>
      <c r="R50" s="13"/>
      <c r="S50" s="15"/>
    </row>
    <row r="51" spans="1:19" ht="30" customHeight="1">
      <c r="A51" s="16" t="s">
        <v>30</v>
      </c>
      <c r="B51" s="43">
        <f>SUM(B33:B50)</f>
        <v>407.54999999999995</v>
      </c>
      <c r="C51" s="18">
        <f>(B51*21%)</f>
        <v>85.58549999999998</v>
      </c>
      <c r="D51" s="18">
        <f>B51+C51</f>
        <v>493.1354999999999</v>
      </c>
      <c r="E51" s="18">
        <f>B51/K51</f>
        <v>0.7026724137931034</v>
      </c>
      <c r="F51" s="18">
        <f>E51+(E51*21%)</f>
        <v>0.8502336206896551</v>
      </c>
      <c r="G51" s="18">
        <f>B51*10%</f>
        <v>40.754999999999995</v>
      </c>
      <c r="H51" s="18">
        <f>G51/K51</f>
        <v>0.07026724137931034</v>
      </c>
      <c r="I51" s="18">
        <f>B51+C51+G51</f>
        <v>533.8905</v>
      </c>
      <c r="J51" s="18">
        <f>E51+H51</f>
        <v>0.7729396551724137</v>
      </c>
      <c r="K51" s="19">
        <v>580</v>
      </c>
      <c r="L51" s="19">
        <v>143</v>
      </c>
      <c r="M51" s="18">
        <f>B51/L51</f>
        <v>2.8499999999999996</v>
      </c>
      <c r="N51" s="18">
        <f>I51/L51</f>
        <v>3.7335</v>
      </c>
      <c r="O51" s="18">
        <f>I51/K51</f>
        <v>0.9205008620689654</v>
      </c>
      <c r="P51" s="20">
        <f>(B51+G51)/L51</f>
        <v>3.135</v>
      </c>
      <c r="Q51" s="14"/>
      <c r="R51" s="13"/>
      <c r="S51" s="15"/>
    </row>
    <row r="52" spans="1:19" ht="69" customHeight="1">
      <c r="A52" s="40" t="s">
        <v>59</v>
      </c>
      <c r="B52" s="41" t="s">
        <v>1</v>
      </c>
      <c r="C52" s="3" t="s">
        <v>36</v>
      </c>
      <c r="D52" s="3" t="s">
        <v>20</v>
      </c>
      <c r="E52" s="3" t="s">
        <v>21</v>
      </c>
      <c r="F52" s="3" t="s">
        <v>38</v>
      </c>
      <c r="G52" s="4" t="s">
        <v>37</v>
      </c>
      <c r="H52" s="4" t="s">
        <v>26</v>
      </c>
      <c r="I52" s="4" t="s">
        <v>45</v>
      </c>
      <c r="J52" s="4" t="s">
        <v>25</v>
      </c>
      <c r="K52" s="5" t="s">
        <v>2</v>
      </c>
      <c r="L52" s="5" t="s">
        <v>3</v>
      </c>
      <c r="M52" s="4" t="s">
        <v>23</v>
      </c>
      <c r="N52" s="4" t="s">
        <v>24</v>
      </c>
      <c r="O52" s="4" t="s">
        <v>28</v>
      </c>
      <c r="P52" s="6" t="s">
        <v>51</v>
      </c>
      <c r="Q52" s="7" t="s">
        <v>4</v>
      </c>
      <c r="R52" s="39" t="s">
        <v>72</v>
      </c>
      <c r="S52" s="8" t="s">
        <v>27</v>
      </c>
    </row>
    <row r="53" spans="1:19" ht="26.25">
      <c r="A53" s="25" t="s">
        <v>60</v>
      </c>
      <c r="B53" s="44">
        <v>39.52</v>
      </c>
      <c r="C53" s="11">
        <f aca="true" t="shared" si="12" ref="C53:C63">(B53*21%)</f>
        <v>8.2992</v>
      </c>
      <c r="D53" s="11">
        <f>B53+C53</f>
        <v>47.8192</v>
      </c>
      <c r="E53" s="11">
        <f>B53/K53</f>
        <v>0.5645714285714286</v>
      </c>
      <c r="F53" s="11">
        <f aca="true" t="shared" si="13" ref="F53:F63">E53+(E53*21%)</f>
        <v>0.6831314285714286</v>
      </c>
      <c r="G53" s="11">
        <f>B53*10%</f>
        <v>3.9520000000000004</v>
      </c>
      <c r="H53" s="11">
        <f>G53/K53</f>
        <v>0.056457142857142865</v>
      </c>
      <c r="I53" s="11">
        <f>B53+C53+G53</f>
        <v>51.7712</v>
      </c>
      <c r="J53" s="11">
        <f>E53+H53</f>
        <v>0.6210285714285715</v>
      </c>
      <c r="K53" s="12">
        <v>70</v>
      </c>
      <c r="L53" s="45">
        <v>17</v>
      </c>
      <c r="M53" s="11">
        <f>B53/L53</f>
        <v>2.324705882352941</v>
      </c>
      <c r="N53" s="11">
        <f>I53/L53</f>
        <v>3.0453647058823528</v>
      </c>
      <c r="O53" s="11">
        <f>I53/K53</f>
        <v>0.7395885714285715</v>
      </c>
      <c r="P53" s="13">
        <f>(B53+G53)/L53</f>
        <v>2.557176470588235</v>
      </c>
      <c r="Q53" s="14">
        <v>2.74</v>
      </c>
      <c r="R53" s="51">
        <v>0.006</v>
      </c>
      <c r="S53" s="46">
        <v>7</v>
      </c>
    </row>
    <row r="54" spans="1:19" ht="26.25">
      <c r="A54" s="25" t="s">
        <v>61</v>
      </c>
      <c r="B54" s="30">
        <v>37.49</v>
      </c>
      <c r="C54" s="11">
        <f t="shared" si="12"/>
        <v>7.8729000000000005</v>
      </c>
      <c r="D54" s="11">
        <f>B54+C54</f>
        <v>45.3629</v>
      </c>
      <c r="E54" s="11">
        <f>B54/K54</f>
        <v>0.5355714285714286</v>
      </c>
      <c r="F54" s="11">
        <f t="shared" si="13"/>
        <v>0.6480414285714285</v>
      </c>
      <c r="G54" s="11">
        <f>B54*10%</f>
        <v>3.7490000000000006</v>
      </c>
      <c r="H54" s="11">
        <f>G54/K54</f>
        <v>0.053557142857142866</v>
      </c>
      <c r="I54" s="11">
        <f>B54+C54+G54</f>
        <v>49.111900000000006</v>
      </c>
      <c r="J54" s="11">
        <f>E54+H54</f>
        <v>0.5891285714285714</v>
      </c>
      <c r="K54" s="12">
        <v>70</v>
      </c>
      <c r="L54" s="45">
        <v>17</v>
      </c>
      <c r="M54" s="11">
        <f>B54/L54</f>
        <v>2.205294117647059</v>
      </c>
      <c r="N54" s="11">
        <f>I54/L54</f>
        <v>2.8889352941176476</v>
      </c>
      <c r="O54" s="11">
        <f>I54/K54</f>
        <v>0.7015985714285715</v>
      </c>
      <c r="P54" s="13">
        <f>(B54+G54)/L54</f>
        <v>2.425823529411765</v>
      </c>
      <c r="Q54" s="14">
        <v>2.88</v>
      </c>
      <c r="R54" s="51">
        <v>0.013</v>
      </c>
      <c r="S54" s="28">
        <v>7</v>
      </c>
    </row>
    <row r="55" spans="1:19" ht="51">
      <c r="A55" s="47" t="s">
        <v>62</v>
      </c>
      <c r="B55" s="30">
        <v>35.45</v>
      </c>
      <c r="C55" s="11">
        <f t="shared" si="12"/>
        <v>7.444500000000001</v>
      </c>
      <c r="D55" s="11">
        <f aca="true" t="shared" si="14" ref="D55:D60">B55+C55</f>
        <v>42.8945</v>
      </c>
      <c r="E55" s="11">
        <f aca="true" t="shared" si="15" ref="E55:E60">B55/K55</f>
        <v>0.5064285714285715</v>
      </c>
      <c r="F55" s="11">
        <f t="shared" si="13"/>
        <v>0.6127785714285714</v>
      </c>
      <c r="G55" s="11">
        <f aca="true" t="shared" si="16" ref="G55:G60">B55*10%</f>
        <v>3.5450000000000004</v>
      </c>
      <c r="H55" s="11">
        <f aca="true" t="shared" si="17" ref="H55:H60">G55/K55</f>
        <v>0.05064285714285715</v>
      </c>
      <c r="I55" s="11">
        <f aca="true" t="shared" si="18" ref="I55:I60">B55+C55+G55</f>
        <v>46.4395</v>
      </c>
      <c r="J55" s="11">
        <f aca="true" t="shared" si="19" ref="J55:J60">E55+H55</f>
        <v>0.5570714285714286</v>
      </c>
      <c r="K55" s="12">
        <v>70</v>
      </c>
      <c r="L55" s="45">
        <v>17</v>
      </c>
      <c r="M55" s="11">
        <f aca="true" t="shared" si="20" ref="M55:M60">B55/L55</f>
        <v>2.085294117647059</v>
      </c>
      <c r="N55" s="11">
        <f aca="true" t="shared" si="21" ref="N55:N60">I55/L55</f>
        <v>2.731735294117647</v>
      </c>
      <c r="O55" s="11">
        <f aca="true" t="shared" si="22" ref="O55:O60">I55/K55</f>
        <v>0.6634214285714286</v>
      </c>
      <c r="P55" s="13">
        <f aca="true" t="shared" si="23" ref="P55:P60">(B55+G55)/L55</f>
        <v>2.293823529411765</v>
      </c>
      <c r="Q55" s="14">
        <v>3.051</v>
      </c>
      <c r="R55" s="51">
        <v>0.003</v>
      </c>
      <c r="S55" s="28">
        <v>7</v>
      </c>
    </row>
    <row r="56" spans="1:19" ht="39">
      <c r="A56" s="25" t="s">
        <v>63</v>
      </c>
      <c r="B56" s="44">
        <v>34.1</v>
      </c>
      <c r="C56" s="11">
        <f t="shared" si="12"/>
        <v>7.1610000000000005</v>
      </c>
      <c r="D56" s="11">
        <f t="shared" si="14"/>
        <v>41.261</v>
      </c>
      <c r="E56" s="11">
        <f t="shared" si="15"/>
        <v>0.48714285714285716</v>
      </c>
      <c r="F56" s="11">
        <f t="shared" si="13"/>
        <v>0.5894428571428572</v>
      </c>
      <c r="G56" s="11">
        <f t="shared" si="16"/>
        <v>3.41</v>
      </c>
      <c r="H56" s="11">
        <f t="shared" si="17"/>
        <v>0.04871428571428572</v>
      </c>
      <c r="I56" s="11">
        <f t="shared" si="18"/>
        <v>44.67100000000001</v>
      </c>
      <c r="J56" s="11">
        <f t="shared" si="19"/>
        <v>0.5358571428571429</v>
      </c>
      <c r="K56" s="12">
        <v>70</v>
      </c>
      <c r="L56" s="45">
        <v>17</v>
      </c>
      <c r="M56" s="11">
        <f t="shared" si="20"/>
        <v>2.0058823529411764</v>
      </c>
      <c r="N56" s="11">
        <f t="shared" si="21"/>
        <v>2.6277058823529416</v>
      </c>
      <c r="O56" s="11">
        <f t="shared" si="22"/>
        <v>0.638157142857143</v>
      </c>
      <c r="P56" s="13">
        <f t="shared" si="23"/>
        <v>2.2064705882352946</v>
      </c>
      <c r="Q56" s="14">
        <v>3.17</v>
      </c>
      <c r="R56" s="51">
        <v>0.007</v>
      </c>
      <c r="S56" s="28">
        <v>7</v>
      </c>
    </row>
    <row r="57" spans="1:19" ht="26.25">
      <c r="A57" s="25" t="s">
        <v>64</v>
      </c>
      <c r="B57" s="30">
        <v>32.5</v>
      </c>
      <c r="C57" s="11">
        <f t="shared" si="12"/>
        <v>6.825</v>
      </c>
      <c r="D57" s="11">
        <f t="shared" si="14"/>
        <v>39.325</v>
      </c>
      <c r="E57" s="11">
        <f t="shared" si="15"/>
        <v>0.4642857142857143</v>
      </c>
      <c r="F57" s="11">
        <f t="shared" si="13"/>
        <v>0.5617857142857143</v>
      </c>
      <c r="G57" s="11">
        <f t="shared" si="16"/>
        <v>3.25</v>
      </c>
      <c r="H57" s="11">
        <f t="shared" si="17"/>
        <v>0.04642857142857143</v>
      </c>
      <c r="I57" s="11">
        <f t="shared" si="18"/>
        <v>42.575</v>
      </c>
      <c r="J57" s="11">
        <f t="shared" si="19"/>
        <v>0.5107142857142857</v>
      </c>
      <c r="K57" s="12">
        <v>70</v>
      </c>
      <c r="L57" s="45">
        <v>17</v>
      </c>
      <c r="M57" s="11">
        <f t="shared" si="20"/>
        <v>1.911764705882353</v>
      </c>
      <c r="N57" s="11">
        <f t="shared" si="21"/>
        <v>2.5044117647058823</v>
      </c>
      <c r="O57" s="11">
        <f t="shared" si="22"/>
        <v>0.6082142857142857</v>
      </c>
      <c r="P57" s="13">
        <f t="shared" si="23"/>
        <v>2.1029411764705883</v>
      </c>
      <c r="Q57" s="14">
        <v>3.09</v>
      </c>
      <c r="R57" s="51">
        <v>0.002</v>
      </c>
      <c r="S57" s="28">
        <v>6.5</v>
      </c>
    </row>
    <row r="58" spans="1:19" ht="38.25">
      <c r="A58" s="47" t="s">
        <v>65</v>
      </c>
      <c r="B58" s="30">
        <v>31.25</v>
      </c>
      <c r="C58" s="11">
        <f t="shared" si="12"/>
        <v>6.5625</v>
      </c>
      <c r="D58" s="11">
        <f t="shared" si="14"/>
        <v>37.8125</v>
      </c>
      <c r="E58" s="11">
        <f t="shared" si="15"/>
        <v>0.44642857142857145</v>
      </c>
      <c r="F58" s="11">
        <f t="shared" si="13"/>
        <v>0.5401785714285714</v>
      </c>
      <c r="G58" s="11">
        <f t="shared" si="16"/>
        <v>3.125</v>
      </c>
      <c r="H58" s="11">
        <f t="shared" si="17"/>
        <v>0.044642857142857144</v>
      </c>
      <c r="I58" s="11">
        <f t="shared" si="18"/>
        <v>40.9375</v>
      </c>
      <c r="J58" s="11">
        <f t="shared" si="19"/>
        <v>0.4910714285714286</v>
      </c>
      <c r="K58" s="12">
        <v>70</v>
      </c>
      <c r="L58" s="45">
        <v>17</v>
      </c>
      <c r="M58" s="11">
        <f t="shared" si="20"/>
        <v>1.838235294117647</v>
      </c>
      <c r="N58" s="11">
        <f t="shared" si="21"/>
        <v>2.4080882352941178</v>
      </c>
      <c r="O58" s="11">
        <f t="shared" si="22"/>
        <v>0.5848214285714286</v>
      </c>
      <c r="P58" s="13">
        <f t="shared" si="23"/>
        <v>2.0220588235294117</v>
      </c>
      <c r="Q58" s="14">
        <v>3.21</v>
      </c>
      <c r="R58" s="51">
        <v>0.009</v>
      </c>
      <c r="S58" s="28">
        <v>6.5</v>
      </c>
    </row>
    <row r="59" spans="1:19" ht="17.25">
      <c r="A59" s="25" t="s">
        <v>66</v>
      </c>
      <c r="B59" s="44">
        <v>17.85</v>
      </c>
      <c r="C59" s="11">
        <f t="shared" si="12"/>
        <v>3.7485</v>
      </c>
      <c r="D59" s="11">
        <f t="shared" si="14"/>
        <v>21.5985</v>
      </c>
      <c r="E59" s="11">
        <f t="shared" si="15"/>
        <v>0.255</v>
      </c>
      <c r="F59" s="11">
        <f t="shared" si="13"/>
        <v>0.30855</v>
      </c>
      <c r="G59" s="11">
        <f t="shared" si="16"/>
        <v>1.7850000000000001</v>
      </c>
      <c r="H59" s="11">
        <f t="shared" si="17"/>
        <v>0.025500000000000002</v>
      </c>
      <c r="I59" s="11">
        <f t="shared" si="18"/>
        <v>23.3835</v>
      </c>
      <c r="J59" s="11">
        <f t="shared" si="19"/>
        <v>0.2805</v>
      </c>
      <c r="K59" s="12">
        <v>70</v>
      </c>
      <c r="L59" s="45">
        <v>17</v>
      </c>
      <c r="M59" s="11">
        <f t="shared" si="20"/>
        <v>1.05</v>
      </c>
      <c r="N59" s="11">
        <f t="shared" si="21"/>
        <v>1.3755000000000002</v>
      </c>
      <c r="O59" s="11">
        <f t="shared" si="22"/>
        <v>0.33405</v>
      </c>
      <c r="P59" s="13">
        <f t="shared" si="23"/>
        <v>1.155</v>
      </c>
      <c r="Q59" s="14">
        <v>3.46</v>
      </c>
      <c r="R59" s="52">
        <v>0.004</v>
      </c>
      <c r="S59" s="46">
        <v>4</v>
      </c>
    </row>
    <row r="60" spans="1:19" ht="26.25">
      <c r="A60" s="48" t="s">
        <v>67</v>
      </c>
      <c r="B60" s="30">
        <v>25.91</v>
      </c>
      <c r="C60" s="11">
        <f t="shared" si="12"/>
        <v>5.4411</v>
      </c>
      <c r="D60" s="11">
        <f t="shared" si="14"/>
        <v>31.3511</v>
      </c>
      <c r="E60" s="11">
        <f t="shared" si="15"/>
        <v>0.2591</v>
      </c>
      <c r="F60" s="11">
        <f t="shared" si="13"/>
        <v>0.313511</v>
      </c>
      <c r="G60" s="11">
        <f t="shared" si="16"/>
        <v>2.591</v>
      </c>
      <c r="H60" s="11">
        <f t="shared" si="17"/>
        <v>0.025910000000000002</v>
      </c>
      <c r="I60" s="11">
        <f t="shared" si="18"/>
        <v>33.942099999999996</v>
      </c>
      <c r="J60" s="11">
        <f t="shared" si="19"/>
        <v>0.28501</v>
      </c>
      <c r="K60" s="27">
        <v>100</v>
      </c>
      <c r="L60" s="27">
        <v>25</v>
      </c>
      <c r="M60" s="11">
        <f t="shared" si="20"/>
        <v>1.0364</v>
      </c>
      <c r="N60" s="11">
        <f t="shared" si="21"/>
        <v>1.357684</v>
      </c>
      <c r="O60" s="11">
        <f t="shared" si="22"/>
        <v>0.339421</v>
      </c>
      <c r="P60" s="13">
        <f t="shared" si="23"/>
        <v>1.14004</v>
      </c>
      <c r="Q60" s="14">
        <v>3.5</v>
      </c>
      <c r="R60" s="52">
        <v>0.01</v>
      </c>
      <c r="S60" s="28">
        <v>4</v>
      </c>
    </row>
    <row r="61" spans="1:19" ht="17.25">
      <c r="A61" s="25" t="s">
        <v>68</v>
      </c>
      <c r="B61" s="26">
        <v>16.44</v>
      </c>
      <c r="C61" s="11">
        <f t="shared" si="12"/>
        <v>3.4524000000000004</v>
      </c>
      <c r="D61" s="11">
        <f>B61+C61</f>
        <v>19.892400000000002</v>
      </c>
      <c r="E61" s="11">
        <f>B61/K61</f>
        <v>0.23485714285714288</v>
      </c>
      <c r="F61" s="11">
        <f t="shared" si="13"/>
        <v>0.2841771428571429</v>
      </c>
      <c r="G61" s="11">
        <f>B61*10%</f>
        <v>1.6440000000000001</v>
      </c>
      <c r="H61" s="11">
        <f>G61/K61</f>
        <v>0.023485714285714287</v>
      </c>
      <c r="I61" s="11">
        <f>B61+C61+G61</f>
        <v>21.5364</v>
      </c>
      <c r="J61" s="11">
        <f>E61+H61</f>
        <v>0.25834285714285715</v>
      </c>
      <c r="K61" s="12">
        <v>70</v>
      </c>
      <c r="L61" s="45">
        <v>17</v>
      </c>
      <c r="M61" s="11">
        <f>B61/L61</f>
        <v>0.9670588235294119</v>
      </c>
      <c r="N61" s="11">
        <f>I61/L61</f>
        <v>1.2668470588235294</v>
      </c>
      <c r="O61" s="11">
        <f>I61/K61</f>
        <v>0.3076628571428571</v>
      </c>
      <c r="P61" s="13">
        <f>(B61+G61)/L61</f>
        <v>1.0637647058823532</v>
      </c>
      <c r="Q61" s="14">
        <v>3.76</v>
      </c>
      <c r="R61" s="52"/>
      <c r="S61" s="28">
        <v>4</v>
      </c>
    </row>
    <row r="62" spans="1:19" ht="26.25">
      <c r="A62" s="25" t="s">
        <v>69</v>
      </c>
      <c r="B62" s="49">
        <v>14.83</v>
      </c>
      <c r="C62" s="11">
        <f t="shared" si="12"/>
        <v>3.1143</v>
      </c>
      <c r="D62" s="11">
        <f>B62+C62</f>
        <v>17.9443</v>
      </c>
      <c r="E62" s="11">
        <f>B62/K62</f>
        <v>0.21185714285714285</v>
      </c>
      <c r="F62" s="11">
        <f t="shared" si="13"/>
        <v>0.25634714285714283</v>
      </c>
      <c r="G62" s="11">
        <f>B62*10%</f>
        <v>1.483</v>
      </c>
      <c r="H62" s="11">
        <f>G62/K62</f>
        <v>0.021185714285714287</v>
      </c>
      <c r="I62" s="11">
        <f>B62+C62+G62</f>
        <v>19.4273</v>
      </c>
      <c r="J62" s="11">
        <f>E62+H62</f>
        <v>0.23304285714285713</v>
      </c>
      <c r="K62" s="12">
        <v>70</v>
      </c>
      <c r="L62" s="45">
        <v>17</v>
      </c>
      <c r="M62" s="11">
        <f>B62/L62</f>
        <v>0.8723529411764706</v>
      </c>
      <c r="N62" s="11">
        <f>I62/L62</f>
        <v>1.1427823529411765</v>
      </c>
      <c r="O62" s="11">
        <f>I62/K62</f>
        <v>0.27753285714285714</v>
      </c>
      <c r="P62" s="13">
        <f>(B62+G62)/L62</f>
        <v>0.9595882352941176</v>
      </c>
      <c r="Q62" s="14">
        <v>3.64</v>
      </c>
      <c r="R62" s="52">
        <v>0.006</v>
      </c>
      <c r="S62" s="28">
        <v>3.5</v>
      </c>
    </row>
    <row r="63" spans="1:19" ht="30" customHeight="1">
      <c r="A63" s="47" t="s">
        <v>73</v>
      </c>
      <c r="B63" s="44">
        <v>23.32</v>
      </c>
      <c r="C63" s="11">
        <f t="shared" si="12"/>
        <v>4.8972</v>
      </c>
      <c r="D63" s="11">
        <f>B63+C63</f>
        <v>28.2172</v>
      </c>
      <c r="E63" s="11">
        <f>B63/K63</f>
        <v>0.15546666666666667</v>
      </c>
      <c r="F63" s="11">
        <f t="shared" si="13"/>
        <v>0.18811466666666665</v>
      </c>
      <c r="G63" s="11">
        <f>B63*10%</f>
        <v>2.3320000000000003</v>
      </c>
      <c r="H63" s="11">
        <f>G63/K63</f>
        <v>0.015546666666666669</v>
      </c>
      <c r="I63" s="11">
        <f>B63+C63+G63</f>
        <v>30.5492</v>
      </c>
      <c r="J63" s="11">
        <f>E63+H63</f>
        <v>0.17101333333333335</v>
      </c>
      <c r="K63" s="12">
        <v>150</v>
      </c>
      <c r="L63" s="12">
        <v>37</v>
      </c>
      <c r="M63" s="11">
        <f>B63/L63</f>
        <v>0.6302702702702703</v>
      </c>
      <c r="N63" s="11">
        <f>I63/L63</f>
        <v>0.825654054054054</v>
      </c>
      <c r="O63" s="11">
        <f>I63/K63</f>
        <v>0.20366133333333333</v>
      </c>
      <c r="P63" s="13">
        <f>(B63+G63)/L63</f>
        <v>0.6932972972972973</v>
      </c>
      <c r="Q63" s="14">
        <v>5.05</v>
      </c>
      <c r="R63" s="52"/>
      <c r="S63" s="46">
        <v>3.5</v>
      </c>
    </row>
    <row r="64" spans="1:19" ht="30" customHeight="1">
      <c r="A64" s="25" t="s">
        <v>70</v>
      </c>
      <c r="B64" s="30">
        <v>10.98</v>
      </c>
      <c r="C64" s="11">
        <f>(B64*21%)</f>
        <v>2.3058</v>
      </c>
      <c r="D64" s="11">
        <f>B64+C64</f>
        <v>13.2858</v>
      </c>
      <c r="E64" s="11">
        <f>B64/K64</f>
        <v>0.10980000000000001</v>
      </c>
      <c r="F64" s="11">
        <f>E64+(E64*21%)</f>
        <v>0.132858</v>
      </c>
      <c r="G64" s="11">
        <f>B64*10%</f>
        <v>1.098</v>
      </c>
      <c r="H64" s="11">
        <f>G64/K64</f>
        <v>0.01098</v>
      </c>
      <c r="I64" s="11">
        <f>B64+C64+G64</f>
        <v>14.3838</v>
      </c>
      <c r="J64" s="11">
        <f>E64+H64</f>
        <v>0.12078000000000001</v>
      </c>
      <c r="K64" s="27">
        <v>100</v>
      </c>
      <c r="L64" s="27">
        <v>25</v>
      </c>
      <c r="M64" s="11">
        <f>B64/L64</f>
        <v>0.43920000000000003</v>
      </c>
      <c r="N64" s="11">
        <f>I64/L64</f>
        <v>0.5753520000000001</v>
      </c>
      <c r="O64" s="11">
        <f>I64/K64</f>
        <v>0.14383800000000002</v>
      </c>
      <c r="P64" s="13">
        <f>(B64+G64)/L64</f>
        <v>0.48312000000000005</v>
      </c>
      <c r="Q64" s="14">
        <v>6.21</v>
      </c>
      <c r="R64" s="52"/>
      <c r="S64" s="28">
        <v>3</v>
      </c>
    </row>
    <row r="65" spans="1:19" ht="30" customHeight="1">
      <c r="A65" s="25" t="s">
        <v>71</v>
      </c>
      <c r="B65" s="30">
        <v>6.56</v>
      </c>
      <c r="C65" s="11">
        <f>(B65*21%)</f>
        <v>1.3776</v>
      </c>
      <c r="D65" s="11">
        <f>B65+C65</f>
        <v>7.9376</v>
      </c>
      <c r="E65" s="11">
        <f>B65/K65</f>
        <v>0.09371428571428571</v>
      </c>
      <c r="F65" s="11">
        <f>E65+(E65*21%)</f>
        <v>0.11339428571428571</v>
      </c>
      <c r="G65" s="11">
        <f>B65*10%</f>
        <v>0.656</v>
      </c>
      <c r="H65" s="11">
        <f>G65/K65</f>
        <v>0.009371428571428572</v>
      </c>
      <c r="I65" s="11">
        <f>B65+C65+G65</f>
        <v>8.5936</v>
      </c>
      <c r="J65" s="11">
        <f>E65+H65</f>
        <v>0.10308571428571428</v>
      </c>
      <c r="K65" s="12">
        <v>70</v>
      </c>
      <c r="L65" s="45">
        <v>17</v>
      </c>
      <c r="M65" s="11">
        <f>B65/L65</f>
        <v>0.38588235294117645</v>
      </c>
      <c r="N65" s="11">
        <f>I65/L65</f>
        <v>0.5055058823529412</v>
      </c>
      <c r="O65" s="11">
        <f>I65/K65</f>
        <v>0.1227657142857143</v>
      </c>
      <c r="P65" s="13">
        <f>(B65+G65)/L65</f>
        <v>0.4244705882352941</v>
      </c>
      <c r="Q65" s="14">
        <v>7.07</v>
      </c>
      <c r="R65" s="51">
        <v>0.002</v>
      </c>
      <c r="S65" s="28">
        <v>3</v>
      </c>
    </row>
    <row r="66" spans="1:19" ht="30" customHeight="1">
      <c r="A66" s="25"/>
      <c r="B66" s="30"/>
      <c r="C66" s="11"/>
      <c r="D66" s="11"/>
      <c r="E66" s="11"/>
      <c r="F66" s="11"/>
      <c r="G66" s="11"/>
      <c r="H66" s="11"/>
      <c r="I66" s="11"/>
      <c r="J66" s="11"/>
      <c r="K66" s="12"/>
      <c r="L66" s="45"/>
      <c r="M66" s="11"/>
      <c r="N66" s="11"/>
      <c r="O66" s="11"/>
      <c r="P66" s="13"/>
      <c r="Q66" s="14"/>
      <c r="R66" s="51"/>
      <c r="S66" s="28"/>
    </row>
    <row r="67" spans="1:19" ht="30" customHeight="1">
      <c r="A67" s="25"/>
      <c r="B67" s="30"/>
      <c r="C67" s="11"/>
      <c r="D67" s="11"/>
      <c r="E67" s="11"/>
      <c r="F67" s="11"/>
      <c r="G67" s="11"/>
      <c r="H67" s="11"/>
      <c r="I67" s="11"/>
      <c r="J67" s="11"/>
      <c r="K67" s="12"/>
      <c r="L67" s="45"/>
      <c r="M67" s="11"/>
      <c r="N67" s="11"/>
      <c r="O67" s="11"/>
      <c r="P67" s="13"/>
      <c r="Q67" s="14"/>
      <c r="R67" s="51"/>
      <c r="S67" s="28"/>
    </row>
    <row r="68" spans="1:19" ht="30" customHeight="1">
      <c r="A68" s="16" t="s">
        <v>30</v>
      </c>
      <c r="B68" s="50">
        <f>SUM(B52:B67)/13</f>
        <v>25.092307692307692</v>
      </c>
      <c r="C68" s="18">
        <f>(B68*21%)</f>
        <v>5.269384615384615</v>
      </c>
      <c r="D68" s="18">
        <f>B68+C68</f>
        <v>30.36169230769231</v>
      </c>
      <c r="E68" s="18">
        <f>B68/K68</f>
        <v>0.023897435897435898</v>
      </c>
      <c r="F68" s="18">
        <f>E68+(E68*21%)</f>
        <v>0.028915897435897436</v>
      </c>
      <c r="G68" s="18">
        <f>B68*10%</f>
        <v>2.5092307692307694</v>
      </c>
      <c r="H68" s="18">
        <f>G68/K68</f>
        <v>0.00238974358974359</v>
      </c>
      <c r="I68" s="18">
        <f>B68+C68+G68</f>
        <v>32.87092307692308</v>
      </c>
      <c r="J68" s="18">
        <f>E68+H68</f>
        <v>0.02628717948717949</v>
      </c>
      <c r="K68" s="19">
        <v>1050</v>
      </c>
      <c r="L68" s="19">
        <v>257</v>
      </c>
      <c r="M68" s="18">
        <f>B68/L68</f>
        <v>0.09763543849146962</v>
      </c>
      <c r="N68" s="18">
        <f>I68/L68</f>
        <v>0.1279024244238252</v>
      </c>
      <c r="O68" s="18">
        <f>I68/K68</f>
        <v>0.031305641025641026</v>
      </c>
      <c r="P68" s="20">
        <f>(B68+G68)/L68</f>
        <v>0.10739898234061658</v>
      </c>
      <c r="Q68" s="53"/>
      <c r="R68" s="54"/>
      <c r="S68" s="53"/>
    </row>
    <row r="69" spans="1:19" ht="30" customHeight="1">
      <c r="A69" s="55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  <c r="S69" s="57"/>
    </row>
    <row r="70" spans="1:19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60"/>
      <c r="S70" s="59"/>
    </row>
    <row r="71" spans="1:19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  <c r="S71" s="59"/>
    </row>
    <row r="72" spans="1:19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59"/>
    </row>
    <row r="73" spans="1:19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59"/>
    </row>
    <row r="74" spans="1:19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1:19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1:19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1:19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1:19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</row>
    <row r="108" spans="1:19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1:19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</sheetData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2013-07-19T09:02:30Z</cp:lastPrinted>
  <dcterms:created xsi:type="dcterms:W3CDTF">2013-07-18T12:02:57Z</dcterms:created>
  <dcterms:modified xsi:type="dcterms:W3CDTF">2013-07-19T09:03:09Z</dcterms:modified>
  <cp:category/>
  <cp:version/>
  <cp:contentType/>
  <cp:contentStatus/>
</cp:coreProperties>
</file>